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доснабжение-1" sheetId="1" r:id="rId1"/>
    <sheet name="водоснабжение-2" sheetId="5" r:id="rId2"/>
    <sheet name="водоотведение-1" sheetId="4" r:id="rId3"/>
    <sheet name="водоотведение 2" sheetId="8" r:id="rId4"/>
  </sheets>
  <externalReferences>
    <externalReference r:id="rId5"/>
  </externalReferences>
  <definedNames>
    <definedName name="_xlnm.Print_Titles" localSheetId="0">'водоснабжение-1'!$A:$B,'водоснабжение-1'!$10:$13</definedName>
    <definedName name="_xlnm.Print_Area" localSheetId="0">'водоснабжение-1'!$A$1:$S$54</definedName>
    <definedName name="_xlnm.Print_Area" localSheetId="1">'водоснабжение-2'!$A$1:$F$17</definedName>
  </definedNames>
  <calcPr calcId="124519"/>
</workbook>
</file>

<file path=xl/calcChain.xml><?xml version="1.0" encoding="utf-8"?>
<calcChain xmlns="http://schemas.openxmlformats.org/spreadsheetml/2006/main">
  <c r="H26" i="4"/>
  <c r="H27"/>
  <c r="H25"/>
  <c r="H20"/>
  <c r="J20" s="1"/>
  <c r="H15"/>
  <c r="I20"/>
  <c r="I27"/>
  <c r="I26"/>
  <c r="I25"/>
  <c r="G22"/>
  <c r="I22" s="1"/>
  <c r="I18"/>
  <c r="I17"/>
  <c r="H13"/>
  <c r="I13"/>
  <c r="E32" i="1"/>
  <c r="D32"/>
  <c r="I39"/>
  <c r="I40"/>
  <c r="I41"/>
  <c r="I38"/>
  <c r="I37" s="1"/>
  <c r="I47"/>
  <c r="I44"/>
  <c r="I43"/>
  <c r="I42" s="1"/>
  <c r="I34"/>
  <c r="I33"/>
  <c r="I32" s="1"/>
  <c r="I31"/>
  <c r="I48"/>
  <c r="I49"/>
  <c r="D48"/>
  <c r="E48"/>
  <c r="G48"/>
  <c r="G32"/>
  <c r="G30" s="1"/>
  <c r="G18"/>
  <c r="I30" l="1"/>
  <c r="E28" i="4"/>
  <c r="F28"/>
  <c r="G28"/>
  <c r="I28"/>
  <c r="J28"/>
  <c r="D28"/>
  <c r="H29"/>
  <c r="H28" s="1"/>
  <c r="H22"/>
  <c r="I16"/>
  <c r="G16"/>
  <c r="F16"/>
  <c r="H18"/>
  <c r="H17"/>
  <c r="D14"/>
  <c r="E14"/>
  <c r="G14"/>
  <c r="H14"/>
  <c r="I14"/>
  <c r="F14"/>
  <c r="H16" l="1"/>
  <c r="G42" i="1" l="1"/>
  <c r="F42"/>
  <c r="F37"/>
  <c r="H49"/>
  <c r="H48" s="1"/>
  <c r="F48"/>
  <c r="H43"/>
  <c r="G37"/>
  <c r="H39"/>
  <c r="H40"/>
  <c r="H41"/>
  <c r="H38"/>
  <c r="B41"/>
  <c r="B40"/>
  <c r="B39"/>
  <c r="B38"/>
  <c r="H34"/>
  <c r="H31"/>
  <c r="D17"/>
  <c r="E17"/>
  <c r="G20"/>
  <c r="I21"/>
  <c r="I26"/>
  <c r="I27"/>
  <c r="I28"/>
  <c r="I29"/>
  <c r="I25"/>
  <c r="I19"/>
  <c r="I20"/>
  <c r="I23"/>
  <c r="H23"/>
  <c r="H22" s="1"/>
  <c r="F22"/>
  <c r="E22"/>
  <c r="G22" s="1"/>
  <c r="I22" s="1"/>
  <c r="D22"/>
  <c r="D24"/>
  <c r="E24"/>
  <c r="G24"/>
  <c r="F24"/>
  <c r="H29"/>
  <c r="H28"/>
  <c r="H27"/>
  <c r="H26"/>
  <c r="H47"/>
  <c r="H44"/>
  <c r="H33"/>
  <c r="H25"/>
  <c r="H19"/>
  <c r="H20"/>
  <c r="H21"/>
  <c r="H18"/>
  <c r="H24" l="1"/>
  <c r="J26"/>
  <c r="J23"/>
  <c r="H42"/>
  <c r="H37"/>
  <c r="J27"/>
  <c r="I24"/>
  <c r="J29"/>
  <c r="J28"/>
  <c r="J22"/>
  <c r="E46" l="1"/>
  <c r="D46"/>
  <c r="J13" i="4"/>
  <c r="J15"/>
  <c r="J14" s="1"/>
  <c r="J22"/>
  <c r="J25"/>
  <c r="J26"/>
  <c r="J27"/>
  <c r="I24"/>
  <c r="H24"/>
  <c r="H23" s="1"/>
  <c r="I21"/>
  <c r="H21"/>
  <c r="H19" s="1"/>
  <c r="I12"/>
  <c r="I11" s="1"/>
  <c r="I10" s="1"/>
  <c r="H12"/>
  <c r="H11" s="1"/>
  <c r="H10" s="1"/>
  <c r="G24"/>
  <c r="G23" s="1"/>
  <c r="G21"/>
  <c r="G19" s="1"/>
  <c r="G12"/>
  <c r="G11" s="1"/>
  <c r="G10" s="1"/>
  <c r="E24"/>
  <c r="F24"/>
  <c r="F23" s="1"/>
  <c r="D24"/>
  <c r="F21"/>
  <c r="F19" s="1"/>
  <c r="J24" l="1"/>
  <c r="J21"/>
  <c r="I19"/>
  <c r="J19" s="1"/>
  <c r="I23"/>
  <c r="J23" s="1"/>
  <c r="H9"/>
  <c r="J12"/>
  <c r="G9"/>
  <c r="E12"/>
  <c r="F12"/>
  <c r="F11" s="1"/>
  <c r="D12"/>
  <c r="E45" i="1"/>
  <c r="D45"/>
  <c r="D14" s="1"/>
  <c r="E42"/>
  <c r="E36" s="1"/>
  <c r="E35" s="1"/>
  <c r="D42"/>
  <c r="J19"/>
  <c r="J20"/>
  <c r="J21"/>
  <c r="J25"/>
  <c r="J31"/>
  <c r="J33"/>
  <c r="J44"/>
  <c r="J47"/>
  <c r="I46"/>
  <c r="I45" s="1"/>
  <c r="H46"/>
  <c r="H45" s="1"/>
  <c r="H36"/>
  <c r="H32"/>
  <c r="H30" s="1"/>
  <c r="H17"/>
  <c r="H16" s="1"/>
  <c r="G46"/>
  <c r="G45" s="1"/>
  <c r="F46"/>
  <c r="F45" s="1"/>
  <c r="F36"/>
  <c r="F35" s="1"/>
  <c r="E14" l="1"/>
  <c r="H35"/>
  <c r="F10" i="4"/>
  <c r="F9" s="1"/>
  <c r="J42" i="1"/>
  <c r="J24"/>
  <c r="J30"/>
  <c r="I36"/>
  <c r="J37"/>
  <c r="J45"/>
  <c r="I9" i="4"/>
  <c r="J11"/>
  <c r="J46" i="1"/>
  <c r="J32"/>
  <c r="H15"/>
  <c r="H14" s="1"/>
  <c r="J34"/>
  <c r="G36"/>
  <c r="G35" s="1"/>
  <c r="J35" l="1"/>
  <c r="I35"/>
  <c r="J36"/>
  <c r="J10" i="4"/>
  <c r="J9" s="1"/>
  <c r="F32" i="1" l="1"/>
  <c r="F30" s="1"/>
  <c r="F17"/>
  <c r="F16" s="1"/>
  <c r="F15" l="1"/>
  <c r="F14" s="1"/>
  <c r="G17" l="1"/>
  <c r="G16" s="1"/>
  <c r="G15" s="1"/>
  <c r="G14" s="1"/>
  <c r="I18" l="1"/>
  <c r="I17" l="1"/>
  <c r="J18"/>
  <c r="I16" l="1"/>
  <c r="I15" s="1"/>
  <c r="I14" s="1"/>
  <c r="J17"/>
  <c r="J16" s="1"/>
  <c r="J15" l="1"/>
  <c r="J14" s="1"/>
</calcChain>
</file>

<file path=xl/sharedStrings.xml><?xml version="1.0" encoding="utf-8"?>
<sst xmlns="http://schemas.openxmlformats.org/spreadsheetml/2006/main" count="227" uniqueCount="128">
  <si>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</si>
  <si>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</si>
  <si>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</si>
  <si>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</si>
  <si>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</si>
  <si>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</si>
  <si>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</si>
  <si>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</si>
  <si>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</si>
  <si>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1.1.</t>
  </si>
  <si>
    <t>Собственные средства</t>
  </si>
  <si>
    <t>ВСЕГО на 2016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</si>
  <si>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</si>
  <si>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</si>
  <si>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</si>
  <si>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 xml:space="preserve"> 1.1.1</t>
  </si>
  <si>
    <t xml:space="preserve">Замена запорной арматуры </t>
  </si>
  <si>
    <t>шт</t>
  </si>
  <si>
    <t xml:space="preserve"> 1.1.2</t>
  </si>
  <si>
    <t>Капитальный ремонт фильтра</t>
  </si>
  <si>
    <t xml:space="preserve"> 1.1.3</t>
  </si>
  <si>
    <t>Капитальный ремонт баков коагулянта</t>
  </si>
  <si>
    <t xml:space="preserve"> 1.1.4</t>
  </si>
  <si>
    <t>Замена трубопроводов на станции повторного использования воды</t>
  </si>
  <si>
    <t>м</t>
  </si>
  <si>
    <t xml:space="preserve"> 1.2</t>
  </si>
  <si>
    <t xml:space="preserve"> 1.2.1</t>
  </si>
  <si>
    <t>Замена запорной арматуры</t>
  </si>
  <si>
    <t xml:space="preserve"> 1.3</t>
  </si>
  <si>
    <t>Вниутриполощадочные коммуникации</t>
  </si>
  <si>
    <t xml:space="preserve"> 1.3.1</t>
  </si>
  <si>
    <t>Замена трубопроводов комплекса очистки воды</t>
  </si>
  <si>
    <t xml:space="preserve">Раздел 2 </t>
  </si>
  <si>
    <t xml:space="preserve"> 2.3</t>
  </si>
  <si>
    <t xml:space="preserve"> 2.3.1</t>
  </si>
  <si>
    <t xml:space="preserve">Замена запорной арматуры Д 100мм- 400мм </t>
  </si>
  <si>
    <t xml:space="preserve"> 2.4</t>
  </si>
  <si>
    <t>Служба водоснабжения и наладки</t>
  </si>
  <si>
    <t xml:space="preserve"> 3.1</t>
  </si>
  <si>
    <t xml:space="preserve"> 3.2</t>
  </si>
  <si>
    <t xml:space="preserve"> 3.5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</si>
  <si>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</si>
  <si>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</si>
  <si>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 xml:space="preserve"> 3. 2</t>
  </si>
  <si>
    <t>Автоматизация тепловых пунктов</t>
  </si>
  <si>
    <t xml:space="preserve"> 3.2.1</t>
  </si>
  <si>
    <t xml:space="preserve">Здания ул. Пригородная 1а, Привокзальная </t>
  </si>
  <si>
    <t>Раздел 4 Отдел главного технолога</t>
  </si>
  <si>
    <t>Приборизация системы водоснабжения</t>
  </si>
  <si>
    <t xml:space="preserve"> 4.1.1</t>
  </si>
  <si>
    <t>Установка приборов технологического учета на распределительных сетях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</si>
  <si>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</si>
  <si>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</si>
  <si>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</si>
  <si>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>Реконструкция Блока механической очистки</t>
  </si>
  <si>
    <t>Затвор щитовой поверхностный с электроприводом ЗЩПЭ 2,2х4,0</t>
  </si>
  <si>
    <t>Реконструкция Блока биологической очистки</t>
  </si>
  <si>
    <t xml:space="preserve"> 1.2.4</t>
  </si>
  <si>
    <t>Илосос ИВР-40</t>
  </si>
  <si>
    <t>Раздел 2</t>
  </si>
  <si>
    <t>Оборудование для ремонта сетей и обслуживания Служба водоотведения</t>
  </si>
  <si>
    <t>Раздел 3</t>
  </si>
  <si>
    <t>Энерго-механический цех водоотведения</t>
  </si>
  <si>
    <t>Капитальный ремонт насосных агрегатов КНС 7</t>
  </si>
  <si>
    <t>Капитальный ремонт насосных агрегатов КНС 13</t>
  </si>
  <si>
    <t>Модернизация КНС Орбита</t>
  </si>
  <si>
    <t>факт года (полугодия), предшествующего отчетному периоду</t>
  </si>
  <si>
    <t>план (год)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</si>
  <si>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</si>
  <si>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</si>
  <si>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</si>
  <si>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</si>
  <si>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</si>
  <si>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</si>
  <si>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</si>
  <si>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план на 2016 г</t>
  </si>
  <si>
    <t xml:space="preserve"> 2.1- 2.2</t>
  </si>
  <si>
    <t xml:space="preserve"> 2.1-2.2</t>
  </si>
  <si>
    <t>согласно плана</t>
  </si>
  <si>
    <t xml:space="preserve"> -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</si>
  <si>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</si>
  <si>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</si>
  <si>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Автоматизация и реконструкция насосных станций, замена запорной арматуры</t>
  </si>
  <si>
    <t xml:space="preserve">Блок основных сооружений </t>
  </si>
  <si>
    <t>Оборудование для лаборатории по контролю качеству питьевой воды</t>
  </si>
  <si>
    <t>УФ-Вид спектрометр Сary-60</t>
  </si>
  <si>
    <t>Флуоресцентный спектрофотометр Cary Eclipsi</t>
  </si>
  <si>
    <t>Дистиллятор АЭ 25 МО</t>
  </si>
  <si>
    <t>Термостат ТС -1/80 СПУ</t>
  </si>
  <si>
    <t>Сушильный шкаф</t>
  </si>
  <si>
    <t xml:space="preserve"> 1.3.2</t>
  </si>
  <si>
    <t xml:space="preserve"> 1.3.3</t>
  </si>
  <si>
    <t xml:space="preserve"> 1.3.4</t>
  </si>
  <si>
    <t xml:space="preserve"> 1.3.5</t>
  </si>
  <si>
    <t>Реконструкция сетей</t>
  </si>
  <si>
    <t>Аппарат теплообменный (АТП ул. Зональная 1а)</t>
  </si>
  <si>
    <t>Раздел 5. Служба сбыта</t>
  </si>
  <si>
    <t xml:space="preserve"> 5.1</t>
  </si>
  <si>
    <t xml:space="preserve">АСКУВ (Автоматизированная система коммерческого учета воды) </t>
  </si>
  <si>
    <t>система</t>
  </si>
  <si>
    <t>факт за 10 мес</t>
  </si>
  <si>
    <t>Оборудование для Химико-бактериологической лаборатории</t>
  </si>
  <si>
    <t>Шкаф вытяжной со встроенным нагревательным баком</t>
  </si>
  <si>
    <t xml:space="preserve">Спектрофотометр </t>
  </si>
  <si>
    <t>Реконстукция канализационных сетей</t>
  </si>
  <si>
    <t>Экскаватор колесный HYUNDAI R180W-9S</t>
  </si>
  <si>
    <t xml:space="preserve"> 3.1.1</t>
  </si>
  <si>
    <t xml:space="preserve"> 3.1.2</t>
  </si>
  <si>
    <t xml:space="preserve"> 3.1.3</t>
  </si>
  <si>
    <t xml:space="preserve"> 3.1.4</t>
  </si>
  <si>
    <t xml:space="preserve"> 3.2.2</t>
  </si>
  <si>
    <t xml:space="preserve"> 4.1</t>
  </si>
  <si>
    <t>Раздел 4. Служба сбыта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</si>
  <si>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</si>
  <si>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u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u/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u/>
        <sz val="12"/>
        <color rgb="FF000000"/>
        <rFont val="Times New Roman"/>
        <family val="1"/>
        <charset val="204"/>
      </rPr>
      <t>____Д. Исаев_____</t>
    </r>
    <r>
      <rPr>
        <u/>
        <sz val="12"/>
        <color rgb="FF000000"/>
        <rFont val="Times New Roman"/>
        <family val="1"/>
        <charset val="204"/>
      </rPr>
      <t xml:space="preserve">_________     
                                                                                                                                                                </t>
    </r>
    <r>
      <rPr>
        <i/>
        <u/>
        <sz val="10"/>
        <color rgb="FF000000"/>
        <rFont val="Times New Roman"/>
        <family val="1"/>
        <charset val="204"/>
      </rPr>
      <t xml:space="preserve">    (Ф.И.О.,(при его наличии), подпись, дата))</t>
    </r>
    <r>
      <rPr>
        <u/>
        <sz val="12"/>
        <color rgb="FF000000"/>
        <rFont val="Times New Roman"/>
        <family val="1"/>
        <charset val="204"/>
      </rPr>
      <t xml:space="preserve">
</t>
    </r>
  </si>
  <si>
    <r>
      <rPr>
        <b/>
        <u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u/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 Исаев</t>
    </r>
    <r>
      <rPr>
        <u/>
        <sz val="12"/>
        <color rgb="FF000000"/>
        <rFont val="Times New Roman"/>
        <family val="1"/>
        <charset val="204"/>
      </rPr>
      <t xml:space="preserve">______________     
                                                                                                                                                                    </t>
    </r>
    <r>
      <rPr>
        <i/>
        <u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u/>
        <sz val="12"/>
        <color rgb="FF000000"/>
        <rFont val="Times New Roman"/>
        <family val="1"/>
        <charset val="204"/>
      </rPr>
      <t xml:space="preserve">
</t>
    </r>
  </si>
  <si>
    <t>Информация субъекта естественной монополии  ТОО «Қарағанды Су»
 о ходе исполнения субъектом инвестиционной программы (проекта)/об исполнении инвестиционной программы (проекта)* на 2016 год 
по виду деятельности: водоотведение, утвержденная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17.11.2016 г №252-ОД</t>
  </si>
  <si>
    <t>Информация субъекта естественной монополии  ТОО «Қарағанды Су»
 о ходе исполнения субъектом инвестиционной программы (проекта)/об исполнении инвестиционной программы (проекта)* на 2016 год 
по виду деятельности: водоснабжение, утвержденная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17.11.2016 г №252-ОД</t>
  </si>
  <si>
    <t xml:space="preserve">             Информация субъекта естественной монополии
      ТОО «Қарағанды Су» о ходе исполнения субъектом инвестиционной программы
    (проекта)/об исполнении инвестиционной программы (проекта)*
                           на 2016 год
по виду деятельности: водоснабжение,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17.11.2016 г №252-ОД</t>
  </si>
  <si>
    <t xml:space="preserve">             Информация субъекта естественной монополии
      ТОО «Қарағанды Су» о ходе исполнения субъектом инвестиционной программы
    (проекта)/об исполнении инвестиционной программы (проекта)*
                           на 2016 год
по виду деятельности: водоотведение,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17.11.2016 г №252-ОД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</si>
  <si>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______________________________________________Д.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</si>
  <si>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факт текущего года (10 месяцев)</t>
  </si>
  <si>
    <t>факт года, предшествующего отчетному периоду</t>
  </si>
  <si>
    <t>по итогам реализации инвестиционной программы плановые показазели эффективности будут достигнуты</t>
  </si>
  <si>
    <t>по итогам реализации инвестиционной программы плановые показатели эффективности будут достигнуты</t>
  </si>
  <si>
    <t>исп.: Жумабекова А.О.</t>
  </si>
  <si>
    <t>Инвестиционная программа утверждена на весь 2016 год, работы по реализации инвестиционной программы продолжаются.   В настоящее время продолжаются работы по  установке приборов учета, строительно-монтажные работы,  капитальные работы по замене сетей, модернизации водоочистных сооружений.  По итогам года инвестиционная программа будет полностью исполнена.</t>
  </si>
  <si>
    <t>Инвестиционная программа утверждена на весь 2016 год, работы по реализации инвестиционной программы продолжаются.   В настоящее время продолжаются работы по  установке приборов учета АСКУВ, строительно-монтажные работы,  капитальные работы по замене сетей,капитальный ремонт насосных агрегатов КНС.  По итогам года инвестиционная программа будет полностью исполнена.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</si>
</sst>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4" fillId="0" borderId="0"/>
    <xf numFmtId="0" fontId="6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" fontId="1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2" borderId="1" xfId="3" applyNumberFormat="1" applyFont="1" applyFill="1" applyBorder="1" applyAlignment="1">
      <alignment vertical="center" wrapText="1"/>
    </xf>
    <xf numFmtId="2" fontId="4" fillId="0" borderId="1" xfId="2" applyNumberFormat="1" applyFont="1" applyFill="1" applyBorder="1" applyAlignment="1">
      <alignment vertical="center" wrapText="1"/>
    </xf>
    <xf numFmtId="0" fontId="3" fillId="0" borderId="0" xfId="0" applyFont="1" applyFill="1"/>
    <xf numFmtId="3" fontId="4" fillId="2" borderId="1" xfId="2" applyNumberFormat="1" applyFont="1" applyFill="1" applyBorder="1" applyAlignment="1">
      <alignment vertical="center" wrapText="1"/>
    </xf>
    <xf numFmtId="3" fontId="5" fillId="2" borderId="1" xfId="2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5" xfId="3"/>
    <cellStyle name="Обычный 8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8;&#1057;&#1091;%202016%20&#1075;/&#1048;&#1055;%202016%20&#1075;/&#1082;&#1086;&#1088;&#1088;&#1077;&#1082;&#1090;&#1080;&#1088;&#1086;&#1074;&#1082;&#1072;%20&#1048;&#1055;%20&#1091;&#1090;&#1074;&#1077;&#1088;&#1078;&#1076;&#1077;&#1085;&#1085;&#1072;&#1103;/&#1082;&#1086;&#1088;&#1088;&#1077;&#1082;&#1090;&#1080;&#1088;&#1086;&#1074;&#1082;&#1072;%20&#1074;%20&#1076;&#1072;&#1088;&#1077;&#1084;/&#1048;&#1055;%20&#1074;%20&#1044;&#1040;&#1056;&#1045;&#1052;%20%20&#1082;&#1086;&#1088;&#1088;&#1077;&#1082;&#1090;&#1080;&#1088;&#1086;&#1074;&#1082;&#1072;%202016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ол.ТС свод"/>
      <sheetName val="испол.ТС 2015ВОДА"/>
      <sheetName val="испол.ТС 2015 КАН"/>
      <sheetName val="ИП вода в ДАРЕМ"/>
      <sheetName val="ИП вода в ДАРЕМ 16-20"/>
      <sheetName val="ИП канал в ДАРЕМ "/>
      <sheetName val="ИП канал в ДАРЕМ 16-20"/>
      <sheetName val="3. Налоги"/>
      <sheetName val="9. Амортизация"/>
      <sheetName val="17.10"/>
      <sheetName val="А-8500"/>
    </sheetNames>
    <sheetDataSet>
      <sheetData sheetId="0"/>
      <sheetData sheetId="1"/>
      <sheetData sheetId="2"/>
      <sheetData sheetId="3">
        <row r="100">
          <cell r="B100" t="str">
            <v>Автоматизация водопроводной насосной станиции Ермекова 114/1 (центробежный насос вертикальный)</v>
          </cell>
        </row>
        <row r="101">
          <cell r="B101" t="str">
            <v>Автоматизация водопроводной насосной станции Ермекова 77/3 (центробежный насос вертикальный)</v>
          </cell>
        </row>
        <row r="103">
          <cell r="B103" t="str">
            <v>Замена запорной арматуры  насосных станций</v>
          </cell>
        </row>
        <row r="104">
          <cell r="B104" t="str">
            <v>Замена вводного кабеля, установка электрооборудования по подкачивающим насосным станциям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tabSelected="1" view="pageBreakPreview" zoomScale="80" zoomScaleNormal="71" zoomScaleSheetLayoutView="80" workbookViewId="0">
      <pane ySplit="13" topLeftCell="A14" activePane="bottomLeft" state="frozen"/>
      <selection pane="bottomLeft" activeCell="B51" sqref="B51"/>
    </sheetView>
  </sheetViews>
  <sheetFormatPr defaultRowHeight="15.75"/>
  <cols>
    <col min="1" max="1" width="9.140625" style="2"/>
    <col min="2" max="2" width="59.7109375" style="2" customWidth="1"/>
    <col min="3" max="3" width="16" style="2" customWidth="1"/>
    <col min="4" max="9" width="12.140625" style="58" customWidth="1"/>
    <col min="10" max="10" width="12.42578125" style="38" customWidth="1"/>
    <col min="11" max="11" width="29.42578125" style="38" customWidth="1"/>
    <col min="12" max="14" width="12.140625" style="2" customWidth="1"/>
    <col min="15" max="15" width="14.7109375" style="2" customWidth="1"/>
    <col min="16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1" spans="1:19" ht="15.75" hidden="1" customHeight="1">
      <c r="A1" s="71" t="s">
        <v>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5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6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33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idden="1"/>
    <row r="8" spans="1:19" hidden="1"/>
    <row r="9" spans="1:19" hidden="1"/>
    <row r="10" spans="1:19" ht="18.75" customHeight="1">
      <c r="A10" s="69" t="s">
        <v>0</v>
      </c>
      <c r="B10" s="69" t="s">
        <v>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66" customHeight="1">
      <c r="A11" s="69"/>
      <c r="B11" s="69" t="s">
        <v>2</v>
      </c>
      <c r="C11" s="69" t="s">
        <v>80</v>
      </c>
      <c r="D11" s="72" t="s">
        <v>3</v>
      </c>
      <c r="E11" s="72"/>
      <c r="F11" s="72" t="s">
        <v>4</v>
      </c>
      <c r="G11" s="72"/>
      <c r="H11" s="69" t="s">
        <v>10</v>
      </c>
      <c r="I11" s="69"/>
      <c r="J11" s="69"/>
      <c r="K11" s="69"/>
      <c r="L11" s="69" t="s">
        <v>5</v>
      </c>
      <c r="M11" s="69"/>
      <c r="N11" s="69"/>
      <c r="O11" s="69"/>
      <c r="P11" s="69" t="s">
        <v>6</v>
      </c>
      <c r="Q11" s="69"/>
      <c r="R11" s="69" t="s">
        <v>7</v>
      </c>
      <c r="S11" s="69"/>
    </row>
    <row r="12" spans="1:19" ht="47.25" customHeight="1">
      <c r="A12" s="69"/>
      <c r="B12" s="69"/>
      <c r="C12" s="69"/>
      <c r="D12" s="63" t="s">
        <v>75</v>
      </c>
      <c r="E12" s="63" t="s">
        <v>100</v>
      </c>
      <c r="F12" s="63" t="s">
        <v>75</v>
      </c>
      <c r="G12" s="63" t="s">
        <v>100</v>
      </c>
      <c r="H12" s="63" t="s">
        <v>75</v>
      </c>
      <c r="I12" s="63" t="s">
        <v>100</v>
      </c>
      <c r="J12" s="39" t="s">
        <v>81</v>
      </c>
      <c r="K12" s="39" t="s">
        <v>8</v>
      </c>
      <c r="L12" s="62" t="s">
        <v>75</v>
      </c>
      <c r="M12" s="62" t="s">
        <v>100</v>
      </c>
      <c r="N12" s="62" t="s">
        <v>81</v>
      </c>
      <c r="O12" s="62" t="s">
        <v>8</v>
      </c>
      <c r="P12" s="62" t="s">
        <v>75</v>
      </c>
      <c r="Q12" s="62" t="s">
        <v>100</v>
      </c>
      <c r="R12" s="62" t="s">
        <v>75</v>
      </c>
      <c r="S12" s="62" t="s">
        <v>100</v>
      </c>
    </row>
    <row r="13" spans="1:19" ht="21.75" customHeight="1">
      <c r="A13" s="62">
        <v>1</v>
      </c>
      <c r="B13" s="62">
        <v>2</v>
      </c>
      <c r="C13" s="62">
        <v>3</v>
      </c>
      <c r="D13" s="63">
        <v>4</v>
      </c>
      <c r="E13" s="63">
        <v>5</v>
      </c>
      <c r="F13" s="63">
        <v>7</v>
      </c>
      <c r="G13" s="63">
        <v>8</v>
      </c>
      <c r="H13" s="63">
        <v>9</v>
      </c>
      <c r="I13" s="63">
        <v>10</v>
      </c>
      <c r="J13" s="39">
        <v>11</v>
      </c>
      <c r="K13" s="39">
        <v>12</v>
      </c>
      <c r="L13" s="62">
        <v>13</v>
      </c>
      <c r="M13" s="62">
        <v>14</v>
      </c>
      <c r="N13" s="62">
        <v>15</v>
      </c>
      <c r="O13" s="62">
        <v>16</v>
      </c>
      <c r="P13" s="62">
        <v>17</v>
      </c>
      <c r="Q13" s="62">
        <v>18</v>
      </c>
      <c r="R13" s="62">
        <v>19</v>
      </c>
      <c r="S13" s="62">
        <v>20</v>
      </c>
    </row>
    <row r="14" spans="1:19" ht="18.75" customHeight="1">
      <c r="A14" s="5"/>
      <c r="B14" s="5" t="s">
        <v>11</v>
      </c>
      <c r="C14" s="6"/>
      <c r="D14" s="6">
        <f t="shared" ref="D14:E14" si="0">D15+D30+D35+D45+D48</f>
        <v>24</v>
      </c>
      <c r="E14" s="6">
        <f t="shared" si="0"/>
        <v>10</v>
      </c>
      <c r="F14" s="6">
        <f>F15+F30+F35+F45+F48</f>
        <v>505348</v>
      </c>
      <c r="G14" s="6">
        <f t="shared" ref="G14:J14" si="1">G15+G30+G35+G45+G48</f>
        <v>324749</v>
      </c>
      <c r="H14" s="6">
        <f t="shared" si="1"/>
        <v>505348</v>
      </c>
      <c r="I14" s="6">
        <f t="shared" si="1"/>
        <v>324749</v>
      </c>
      <c r="J14" s="6">
        <f t="shared" si="1"/>
        <v>-172319</v>
      </c>
      <c r="K14" s="6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18.75" customHeight="1">
      <c r="A15" s="5"/>
      <c r="B15" s="7" t="s">
        <v>12</v>
      </c>
      <c r="C15" s="7"/>
      <c r="D15" s="7"/>
      <c r="E15" s="8"/>
      <c r="F15" s="8">
        <f>F16</f>
        <v>158528</v>
      </c>
      <c r="G15" s="8">
        <f>G16</f>
        <v>91784</v>
      </c>
      <c r="H15" s="8">
        <f>H16</f>
        <v>158528</v>
      </c>
      <c r="I15" s="8">
        <f>I16</f>
        <v>91784</v>
      </c>
      <c r="J15" s="8">
        <f t="shared" ref="J15:J47" si="2">I15-H15</f>
        <v>-66744</v>
      </c>
      <c r="K15" s="73" t="s">
        <v>126</v>
      </c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.75" customHeight="1">
      <c r="A16" s="5"/>
      <c r="B16" s="9" t="s">
        <v>13</v>
      </c>
      <c r="C16" s="8"/>
      <c r="D16" s="8"/>
      <c r="E16" s="8"/>
      <c r="F16" s="8">
        <f>F17+F24+F22</f>
        <v>158528</v>
      </c>
      <c r="G16" s="8">
        <f t="shared" ref="G16:J16" si="3">G17+G24+G22</f>
        <v>91784</v>
      </c>
      <c r="H16" s="8">
        <f t="shared" si="3"/>
        <v>158528</v>
      </c>
      <c r="I16" s="8">
        <f t="shared" si="3"/>
        <v>91784</v>
      </c>
      <c r="J16" s="8">
        <f t="shared" si="3"/>
        <v>-66744</v>
      </c>
      <c r="K16" s="73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s="37" customFormat="1" ht="18.75" customHeight="1">
      <c r="A17" s="14" t="s">
        <v>9</v>
      </c>
      <c r="B17" s="10" t="s">
        <v>83</v>
      </c>
      <c r="C17" s="11"/>
      <c r="D17" s="11">
        <f>SUM(D18:D21)</f>
        <v>24</v>
      </c>
      <c r="E17" s="11">
        <f>SUM(E18:E21)</f>
        <v>5</v>
      </c>
      <c r="F17" s="11">
        <f t="shared" ref="F17:I17" si="4">SUM(F18:F21)</f>
        <v>140050</v>
      </c>
      <c r="G17" s="11">
        <f t="shared" si="4"/>
        <v>78404</v>
      </c>
      <c r="H17" s="11">
        <f t="shared" si="4"/>
        <v>140050</v>
      </c>
      <c r="I17" s="11">
        <f t="shared" si="4"/>
        <v>78404</v>
      </c>
      <c r="J17" s="11">
        <f t="shared" si="2"/>
        <v>-61646</v>
      </c>
      <c r="K17" s="73"/>
      <c r="L17" s="6">
        <v>0</v>
      </c>
      <c r="M17" s="4">
        <v>0</v>
      </c>
      <c r="N17" s="4">
        <v>0</v>
      </c>
      <c r="O17" s="36"/>
      <c r="P17" s="4">
        <v>0</v>
      </c>
      <c r="Q17" s="4">
        <v>0</v>
      </c>
      <c r="R17" s="4">
        <v>0</v>
      </c>
      <c r="S17" s="4">
        <v>0</v>
      </c>
    </row>
    <row r="18" spans="1:19" ht="18.75" customHeight="1">
      <c r="A18" s="15" t="s">
        <v>15</v>
      </c>
      <c r="B18" s="12" t="s">
        <v>16</v>
      </c>
      <c r="C18" s="13" t="s">
        <v>17</v>
      </c>
      <c r="D18" s="13">
        <v>16</v>
      </c>
      <c r="E18" s="13">
        <v>3</v>
      </c>
      <c r="F18" s="16">
        <v>23931</v>
      </c>
      <c r="G18" s="16">
        <f>3484+60</f>
        <v>3544</v>
      </c>
      <c r="H18" s="16">
        <f>F18</f>
        <v>23931</v>
      </c>
      <c r="I18" s="16">
        <f>G18</f>
        <v>3544</v>
      </c>
      <c r="J18" s="16">
        <f t="shared" si="2"/>
        <v>-20387</v>
      </c>
      <c r="K18" s="73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18.75" customHeight="1">
      <c r="A19" s="15" t="s">
        <v>18</v>
      </c>
      <c r="B19" s="12" t="s">
        <v>19</v>
      </c>
      <c r="C19" s="13" t="s">
        <v>17</v>
      </c>
      <c r="D19" s="13">
        <v>3</v>
      </c>
      <c r="E19" s="13">
        <v>1</v>
      </c>
      <c r="F19" s="16">
        <v>106045</v>
      </c>
      <c r="G19" s="16">
        <v>72062</v>
      </c>
      <c r="H19" s="16">
        <f t="shared" ref="H19:H21" si="5">F19</f>
        <v>106045</v>
      </c>
      <c r="I19" s="16">
        <f t="shared" ref="I19:I23" si="6">G19</f>
        <v>72062</v>
      </c>
      <c r="J19" s="13">
        <f t="shared" si="2"/>
        <v>-33983</v>
      </c>
      <c r="K19" s="73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15" t="s">
        <v>20</v>
      </c>
      <c r="B20" s="12" t="s">
        <v>21</v>
      </c>
      <c r="C20" s="13" t="s">
        <v>17</v>
      </c>
      <c r="D20" s="13">
        <v>4</v>
      </c>
      <c r="E20" s="13">
        <v>0</v>
      </c>
      <c r="F20" s="16">
        <v>4430</v>
      </c>
      <c r="G20" s="16">
        <f t="shared" ref="G20:G22" si="7">E20</f>
        <v>0</v>
      </c>
      <c r="H20" s="16">
        <f t="shared" si="5"/>
        <v>4430</v>
      </c>
      <c r="I20" s="16">
        <f t="shared" si="6"/>
        <v>0</v>
      </c>
      <c r="J20" s="13">
        <f t="shared" si="2"/>
        <v>-4430</v>
      </c>
      <c r="K20" s="73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ht="31.5" customHeight="1">
      <c r="A21" s="15" t="s">
        <v>22</v>
      </c>
      <c r="B21" s="12" t="s">
        <v>23</v>
      </c>
      <c r="C21" s="13" t="s">
        <v>17</v>
      </c>
      <c r="D21" s="13">
        <v>1</v>
      </c>
      <c r="E21" s="13">
        <v>1</v>
      </c>
      <c r="F21" s="16">
        <v>5644</v>
      </c>
      <c r="G21" s="16">
        <v>2798</v>
      </c>
      <c r="H21" s="16">
        <f t="shared" si="5"/>
        <v>5644</v>
      </c>
      <c r="I21" s="16">
        <f t="shared" si="6"/>
        <v>2798</v>
      </c>
      <c r="J21" s="13">
        <f t="shared" si="2"/>
        <v>-2846</v>
      </c>
      <c r="K21" s="73"/>
      <c r="L21" s="6">
        <v>0</v>
      </c>
      <c r="M21" s="4">
        <v>0</v>
      </c>
      <c r="N21" s="4">
        <v>0</v>
      </c>
      <c r="O21" s="4"/>
      <c r="P21" s="4">
        <v>0</v>
      </c>
      <c r="Q21" s="4">
        <v>0</v>
      </c>
      <c r="R21" s="4">
        <v>0</v>
      </c>
      <c r="S21" s="4">
        <v>0</v>
      </c>
    </row>
    <row r="22" spans="1:19" ht="31.5" customHeight="1">
      <c r="A22" s="17" t="s">
        <v>25</v>
      </c>
      <c r="B22" s="10" t="s">
        <v>29</v>
      </c>
      <c r="C22" s="19"/>
      <c r="D22" s="19">
        <f t="shared" ref="D22:H22" si="8">D23</f>
        <v>901</v>
      </c>
      <c r="E22" s="19">
        <f t="shared" si="8"/>
        <v>0</v>
      </c>
      <c r="F22" s="19">
        <f t="shared" si="8"/>
        <v>5098</v>
      </c>
      <c r="G22" s="16">
        <f t="shared" si="7"/>
        <v>0</v>
      </c>
      <c r="H22" s="19">
        <f t="shared" si="8"/>
        <v>5098</v>
      </c>
      <c r="I22" s="16">
        <f t="shared" si="6"/>
        <v>0</v>
      </c>
      <c r="J22" s="19">
        <f t="shared" ref="J22:J23" si="9">I22-H22</f>
        <v>-5098</v>
      </c>
      <c r="K22" s="73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ht="31.5" customHeight="1">
      <c r="A23" s="15" t="s">
        <v>26</v>
      </c>
      <c r="B23" s="12" t="s">
        <v>31</v>
      </c>
      <c r="C23" s="13" t="s">
        <v>24</v>
      </c>
      <c r="D23" s="13">
        <v>901</v>
      </c>
      <c r="E23" s="13">
        <v>0</v>
      </c>
      <c r="F23" s="16">
        <v>5098</v>
      </c>
      <c r="G23" s="16">
        <v>3538</v>
      </c>
      <c r="H23" s="16">
        <f>F23</f>
        <v>5098</v>
      </c>
      <c r="I23" s="16">
        <f t="shared" si="6"/>
        <v>3538</v>
      </c>
      <c r="J23" s="16">
        <f t="shared" si="9"/>
        <v>-1560</v>
      </c>
      <c r="K23" s="73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s="37" customFormat="1" ht="18.75" customHeight="1">
      <c r="A24" s="17" t="s">
        <v>28</v>
      </c>
      <c r="B24" s="10" t="s">
        <v>84</v>
      </c>
      <c r="C24" s="11"/>
      <c r="D24" s="11">
        <f t="shared" ref="D24:E24" si="10">SUM(D25:D29)</f>
        <v>6</v>
      </c>
      <c r="E24" s="11">
        <f t="shared" si="10"/>
        <v>6</v>
      </c>
      <c r="F24" s="11">
        <f>SUM(F25:F29)</f>
        <v>13380</v>
      </c>
      <c r="G24" s="11">
        <f t="shared" ref="G24:I24" si="11">SUM(G25:G29)</f>
        <v>13380</v>
      </c>
      <c r="H24" s="11">
        <f t="shared" si="11"/>
        <v>13380</v>
      </c>
      <c r="I24" s="11">
        <f t="shared" si="11"/>
        <v>13380</v>
      </c>
      <c r="J24" s="11">
        <f t="shared" si="2"/>
        <v>0</v>
      </c>
      <c r="K24" s="73"/>
      <c r="L24" s="6">
        <v>0</v>
      </c>
      <c r="M24" s="4">
        <v>0</v>
      </c>
      <c r="N24" s="4">
        <v>0</v>
      </c>
      <c r="O24" s="36"/>
      <c r="P24" s="4">
        <v>0</v>
      </c>
      <c r="Q24" s="4">
        <v>0</v>
      </c>
      <c r="R24" s="4">
        <v>0</v>
      </c>
      <c r="S24" s="4">
        <v>0</v>
      </c>
    </row>
    <row r="25" spans="1:19" ht="18.75" customHeight="1">
      <c r="A25" s="15" t="s">
        <v>30</v>
      </c>
      <c r="B25" s="12" t="s">
        <v>85</v>
      </c>
      <c r="C25" s="13" t="s">
        <v>17</v>
      </c>
      <c r="D25" s="13">
        <v>2</v>
      </c>
      <c r="E25" s="13">
        <v>2</v>
      </c>
      <c r="F25" s="16">
        <v>8928</v>
      </c>
      <c r="G25" s="13">
        <v>8928</v>
      </c>
      <c r="H25" s="16">
        <f>F25</f>
        <v>8928</v>
      </c>
      <c r="I25" s="13">
        <f>G25</f>
        <v>8928</v>
      </c>
      <c r="J25" s="13">
        <f t="shared" si="2"/>
        <v>0</v>
      </c>
      <c r="K25" s="73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.75" customHeight="1">
      <c r="A26" s="15" t="s">
        <v>90</v>
      </c>
      <c r="B26" s="12" t="s">
        <v>86</v>
      </c>
      <c r="C26" s="13" t="s">
        <v>17</v>
      </c>
      <c r="D26" s="13">
        <v>1</v>
      </c>
      <c r="E26" s="13">
        <v>1</v>
      </c>
      <c r="F26" s="16">
        <v>3455</v>
      </c>
      <c r="G26" s="13">
        <v>3455</v>
      </c>
      <c r="H26" s="16">
        <f>F26</f>
        <v>3455</v>
      </c>
      <c r="I26" s="13">
        <f t="shared" ref="I26:I29" si="12">G26</f>
        <v>3455</v>
      </c>
      <c r="J26" s="13">
        <f t="shared" si="2"/>
        <v>0</v>
      </c>
      <c r="K26" s="73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.75" customHeight="1">
      <c r="A27" s="15" t="s">
        <v>91</v>
      </c>
      <c r="B27" s="12" t="s">
        <v>87</v>
      </c>
      <c r="C27" s="13" t="s">
        <v>17</v>
      </c>
      <c r="D27" s="13">
        <v>1</v>
      </c>
      <c r="E27" s="13">
        <v>1</v>
      </c>
      <c r="F27" s="16">
        <v>247</v>
      </c>
      <c r="G27" s="13">
        <v>247</v>
      </c>
      <c r="H27" s="16">
        <f>F27</f>
        <v>247</v>
      </c>
      <c r="I27" s="13">
        <f t="shared" si="12"/>
        <v>247</v>
      </c>
      <c r="J27" s="13">
        <f t="shared" si="2"/>
        <v>0</v>
      </c>
      <c r="K27" s="73"/>
      <c r="L27" s="6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ht="18.75" customHeight="1">
      <c r="A28" s="15" t="s">
        <v>92</v>
      </c>
      <c r="B28" s="12" t="s">
        <v>88</v>
      </c>
      <c r="C28" s="13" t="s">
        <v>17</v>
      </c>
      <c r="D28" s="13">
        <v>1</v>
      </c>
      <c r="E28" s="13">
        <v>1</v>
      </c>
      <c r="F28" s="16">
        <v>128</v>
      </c>
      <c r="G28" s="13">
        <v>128</v>
      </c>
      <c r="H28" s="16">
        <f>F28</f>
        <v>128</v>
      </c>
      <c r="I28" s="13">
        <f t="shared" si="12"/>
        <v>128</v>
      </c>
      <c r="J28" s="13">
        <f t="shared" si="2"/>
        <v>0</v>
      </c>
      <c r="K28" s="73"/>
      <c r="L28" s="6">
        <v>0</v>
      </c>
      <c r="M28" s="4">
        <v>0</v>
      </c>
      <c r="N28" s="4">
        <v>0</v>
      </c>
      <c r="O28" s="4"/>
      <c r="P28" s="4">
        <v>0</v>
      </c>
      <c r="Q28" s="4">
        <v>0</v>
      </c>
      <c r="R28" s="4">
        <v>0</v>
      </c>
      <c r="S28" s="4">
        <v>0</v>
      </c>
    </row>
    <row r="29" spans="1:19" ht="18.75" customHeight="1">
      <c r="A29" s="15" t="s">
        <v>93</v>
      </c>
      <c r="B29" s="12" t="s">
        <v>89</v>
      </c>
      <c r="C29" s="13" t="s">
        <v>17</v>
      </c>
      <c r="D29" s="13">
        <v>1</v>
      </c>
      <c r="E29" s="13">
        <v>1</v>
      </c>
      <c r="F29" s="16">
        <v>622</v>
      </c>
      <c r="G29" s="13">
        <v>622</v>
      </c>
      <c r="H29" s="16">
        <f>F29</f>
        <v>622</v>
      </c>
      <c r="I29" s="13">
        <f t="shared" si="12"/>
        <v>622</v>
      </c>
      <c r="J29" s="13">
        <f t="shared" si="2"/>
        <v>0</v>
      </c>
      <c r="K29" s="73"/>
      <c r="L29" s="6">
        <v>0</v>
      </c>
      <c r="M29" s="4">
        <v>0</v>
      </c>
      <c r="N29" s="4">
        <v>0</v>
      </c>
      <c r="O29" s="4"/>
      <c r="P29" s="4">
        <v>0</v>
      </c>
      <c r="Q29" s="4">
        <v>0</v>
      </c>
      <c r="R29" s="4">
        <v>0</v>
      </c>
      <c r="S29" s="4">
        <v>0</v>
      </c>
    </row>
    <row r="30" spans="1:19" ht="18.75" customHeight="1">
      <c r="A30" s="5"/>
      <c r="B30" s="7" t="s">
        <v>32</v>
      </c>
      <c r="C30" s="7"/>
      <c r="D30" s="7"/>
      <c r="E30" s="8"/>
      <c r="F30" s="8">
        <f>F31+F32+F34</f>
        <v>273161</v>
      </c>
      <c r="G30" s="8">
        <f>G31+G32+G34</f>
        <v>202358</v>
      </c>
      <c r="H30" s="8">
        <f t="shared" ref="H30:I30" si="13">H31+H32+H34</f>
        <v>273161</v>
      </c>
      <c r="I30" s="8">
        <f t="shared" si="13"/>
        <v>202358</v>
      </c>
      <c r="J30" s="8">
        <f t="shared" si="2"/>
        <v>-70803</v>
      </c>
      <c r="K30" s="73"/>
      <c r="L30" s="6">
        <v>0</v>
      </c>
      <c r="M30" s="4">
        <v>0</v>
      </c>
      <c r="N30" s="4">
        <v>0</v>
      </c>
      <c r="O30" s="4"/>
      <c r="P30" s="4">
        <v>0</v>
      </c>
      <c r="Q30" s="4">
        <v>0</v>
      </c>
      <c r="R30" s="4">
        <v>0</v>
      </c>
      <c r="S30" s="4">
        <v>0</v>
      </c>
    </row>
    <row r="31" spans="1:19" ht="30.75" customHeight="1">
      <c r="A31" s="5" t="s">
        <v>76</v>
      </c>
      <c r="B31" s="9" t="s">
        <v>94</v>
      </c>
      <c r="C31" s="8" t="s">
        <v>24</v>
      </c>
      <c r="D31" s="8">
        <v>16370</v>
      </c>
      <c r="E31" s="8">
        <v>3660</v>
      </c>
      <c r="F31" s="8">
        <v>198315</v>
      </c>
      <c r="G31" s="8">
        <v>129024</v>
      </c>
      <c r="H31" s="8">
        <f>F31</f>
        <v>198315</v>
      </c>
      <c r="I31" s="8">
        <f>G31</f>
        <v>129024</v>
      </c>
      <c r="J31" s="8">
        <f t="shared" si="2"/>
        <v>-69291</v>
      </c>
      <c r="K31" s="73"/>
      <c r="L31" s="6">
        <v>0</v>
      </c>
      <c r="M31" s="4">
        <v>0</v>
      </c>
      <c r="N31" s="4">
        <v>0</v>
      </c>
      <c r="O31" s="4"/>
      <c r="P31" s="4">
        <v>0</v>
      </c>
      <c r="Q31" s="4">
        <v>0</v>
      </c>
      <c r="R31" s="4">
        <v>0</v>
      </c>
      <c r="S31" s="4">
        <v>0</v>
      </c>
    </row>
    <row r="32" spans="1:19" ht="18.75" customHeight="1">
      <c r="A32" s="5" t="s">
        <v>33</v>
      </c>
      <c r="B32" s="25" t="s">
        <v>27</v>
      </c>
      <c r="C32" s="16"/>
      <c r="D32" s="8">
        <f t="shared" ref="D32:I32" si="14">D33</f>
        <v>200</v>
      </c>
      <c r="E32" s="8">
        <f t="shared" si="14"/>
        <v>211</v>
      </c>
      <c r="F32" s="8">
        <f t="shared" si="14"/>
        <v>11474</v>
      </c>
      <c r="G32" s="8">
        <f t="shared" si="14"/>
        <v>11922</v>
      </c>
      <c r="H32" s="8">
        <f t="shared" si="14"/>
        <v>11474</v>
      </c>
      <c r="I32" s="8">
        <f t="shared" si="14"/>
        <v>11922</v>
      </c>
      <c r="J32" s="8">
        <f t="shared" si="2"/>
        <v>448</v>
      </c>
      <c r="K32" s="73"/>
      <c r="L32" s="6">
        <v>0</v>
      </c>
      <c r="M32" s="4">
        <v>0</v>
      </c>
      <c r="N32" s="4">
        <v>0</v>
      </c>
      <c r="O32" s="4"/>
      <c r="P32" s="4">
        <v>0</v>
      </c>
      <c r="Q32" s="4">
        <v>0</v>
      </c>
      <c r="R32" s="4">
        <v>0</v>
      </c>
      <c r="S32" s="4">
        <v>0</v>
      </c>
    </row>
    <row r="33" spans="1:19" ht="18.75" customHeight="1">
      <c r="A33" s="26" t="s">
        <v>34</v>
      </c>
      <c r="B33" s="12" t="s">
        <v>35</v>
      </c>
      <c r="C33" s="16" t="s">
        <v>17</v>
      </c>
      <c r="D33" s="27">
        <v>200</v>
      </c>
      <c r="E33" s="27">
        <v>211</v>
      </c>
      <c r="F33" s="16">
        <v>11474</v>
      </c>
      <c r="G33" s="16">
        <v>11922</v>
      </c>
      <c r="H33" s="16">
        <f>F33</f>
        <v>11474</v>
      </c>
      <c r="I33" s="16">
        <f>G33</f>
        <v>11922</v>
      </c>
      <c r="J33" s="16">
        <f t="shared" si="2"/>
        <v>448</v>
      </c>
      <c r="K33" s="73"/>
      <c r="L33" s="6">
        <v>0</v>
      </c>
      <c r="M33" s="4">
        <v>0</v>
      </c>
      <c r="N33" s="4">
        <v>0</v>
      </c>
      <c r="O33" s="4"/>
      <c r="P33" s="4">
        <v>0</v>
      </c>
      <c r="Q33" s="4">
        <v>0</v>
      </c>
      <c r="R33" s="4">
        <v>0</v>
      </c>
      <c r="S33" s="4">
        <v>0</v>
      </c>
    </row>
    <row r="34" spans="1:19" ht="18.75" customHeight="1">
      <c r="A34" s="5" t="s">
        <v>36</v>
      </c>
      <c r="B34" s="21" t="s">
        <v>37</v>
      </c>
      <c r="C34" s="8"/>
      <c r="D34" s="8">
        <v>63370</v>
      </c>
      <c r="E34" s="8">
        <v>63371</v>
      </c>
      <c r="F34" s="8">
        <v>63372</v>
      </c>
      <c r="G34" s="8">
        <v>61412</v>
      </c>
      <c r="H34" s="8">
        <f>F34</f>
        <v>63372</v>
      </c>
      <c r="I34" s="8">
        <f>G34</f>
        <v>61412</v>
      </c>
      <c r="J34" s="8">
        <f t="shared" si="2"/>
        <v>-1960</v>
      </c>
      <c r="K34" s="73"/>
      <c r="L34" s="6">
        <v>0</v>
      </c>
      <c r="M34" s="4">
        <v>0</v>
      </c>
      <c r="N34" s="4">
        <v>0</v>
      </c>
      <c r="O34" s="4"/>
      <c r="P34" s="4">
        <v>0</v>
      </c>
      <c r="Q34" s="4">
        <v>0</v>
      </c>
      <c r="R34" s="4">
        <v>0</v>
      </c>
      <c r="S34" s="4">
        <v>0</v>
      </c>
    </row>
    <row r="35" spans="1:19" s="37" customFormat="1" ht="20.25" customHeight="1">
      <c r="A35" s="5"/>
      <c r="B35" s="28" t="s">
        <v>41</v>
      </c>
      <c r="C35" s="8"/>
      <c r="D35" s="8"/>
      <c r="E35" s="8">
        <f t="shared" ref="E35" si="15">E36</f>
        <v>0</v>
      </c>
      <c r="F35" s="8">
        <f>F36</f>
        <v>31592</v>
      </c>
      <c r="G35" s="8">
        <f>G36</f>
        <v>18632</v>
      </c>
      <c r="H35" s="8">
        <f t="shared" ref="H35:I35" si="16">H36</f>
        <v>31592</v>
      </c>
      <c r="I35" s="8">
        <f t="shared" si="16"/>
        <v>18632</v>
      </c>
      <c r="J35" s="8">
        <f t="shared" si="2"/>
        <v>-12960</v>
      </c>
      <c r="K35" s="73"/>
      <c r="L35" s="6">
        <v>0</v>
      </c>
      <c r="M35" s="4">
        <v>0</v>
      </c>
      <c r="N35" s="4">
        <v>0</v>
      </c>
      <c r="O35" s="36"/>
      <c r="P35" s="4">
        <v>0</v>
      </c>
      <c r="Q35" s="4">
        <v>0</v>
      </c>
      <c r="R35" s="4">
        <v>0</v>
      </c>
      <c r="S35" s="4">
        <v>0</v>
      </c>
    </row>
    <row r="36" spans="1:19" s="37" customFormat="1" ht="37.5" customHeight="1">
      <c r="A36" s="5"/>
      <c r="B36" s="28" t="s">
        <v>42</v>
      </c>
      <c r="C36" s="8"/>
      <c r="D36" s="8"/>
      <c r="E36" s="8">
        <f t="shared" ref="E36" si="17">E37+E42</f>
        <v>0</v>
      </c>
      <c r="F36" s="8">
        <f>F37+F42</f>
        <v>31592</v>
      </c>
      <c r="G36" s="8">
        <f>G37+G42</f>
        <v>18632</v>
      </c>
      <c r="H36" s="8">
        <f>H37+H42</f>
        <v>31592</v>
      </c>
      <c r="I36" s="8">
        <f>I37+I42</f>
        <v>18632</v>
      </c>
      <c r="J36" s="8">
        <f t="shared" si="2"/>
        <v>-12960</v>
      </c>
      <c r="K36" s="73"/>
      <c r="L36" s="6">
        <v>0</v>
      </c>
      <c r="M36" s="4">
        <v>0</v>
      </c>
      <c r="N36" s="4">
        <v>0</v>
      </c>
      <c r="O36" s="36"/>
      <c r="P36" s="4">
        <v>0</v>
      </c>
      <c r="Q36" s="4">
        <v>0</v>
      </c>
      <c r="R36" s="4">
        <v>0</v>
      </c>
      <c r="S36" s="4">
        <v>0</v>
      </c>
    </row>
    <row r="37" spans="1:19" s="37" customFormat="1" ht="34.5" customHeight="1">
      <c r="A37" s="5" t="s">
        <v>38</v>
      </c>
      <c r="B37" s="9" t="s">
        <v>82</v>
      </c>
      <c r="C37" s="8"/>
      <c r="D37" s="8"/>
      <c r="E37" s="8">
        <v>0</v>
      </c>
      <c r="F37" s="8">
        <f>SUM(F38:F41)</f>
        <v>14042</v>
      </c>
      <c r="G37" s="8">
        <f t="shared" ref="G37" si="18">SUM(G38:G41)</f>
        <v>8732</v>
      </c>
      <c r="H37" s="8">
        <f t="shared" ref="H37" si="19">SUM(H38:H41)</f>
        <v>14042</v>
      </c>
      <c r="I37" s="8">
        <f t="shared" ref="I37" si="20">SUM(I38:I41)</f>
        <v>8732</v>
      </c>
      <c r="J37" s="8">
        <f t="shared" si="2"/>
        <v>-5310</v>
      </c>
      <c r="K37" s="73"/>
      <c r="L37" s="6">
        <v>0</v>
      </c>
      <c r="M37" s="4">
        <v>0</v>
      </c>
      <c r="N37" s="4">
        <v>0</v>
      </c>
      <c r="O37" s="36"/>
      <c r="P37" s="4">
        <v>0</v>
      </c>
      <c r="Q37" s="4">
        <v>0</v>
      </c>
      <c r="R37" s="4">
        <v>0</v>
      </c>
      <c r="S37" s="4">
        <v>0</v>
      </c>
    </row>
    <row r="38" spans="1:19" ht="37.5" customHeight="1">
      <c r="A38" s="18" t="s">
        <v>106</v>
      </c>
      <c r="B38" s="20" t="str">
        <f>'[1]ИП вода в ДАРЕМ'!B100</f>
        <v>Автоматизация водопроводной насосной станиции Ермекова 114/1 (центробежный насос вертикальный)</v>
      </c>
      <c r="C38" s="16" t="s">
        <v>17</v>
      </c>
      <c r="D38" s="16">
        <v>1</v>
      </c>
      <c r="E38" s="16">
        <v>1</v>
      </c>
      <c r="F38" s="16">
        <v>2783</v>
      </c>
      <c r="G38" s="16">
        <v>2783</v>
      </c>
      <c r="H38" s="16">
        <f>F38</f>
        <v>2783</v>
      </c>
      <c r="I38" s="16">
        <f>G38</f>
        <v>2783</v>
      </c>
      <c r="J38" s="16"/>
      <c r="K38" s="73"/>
      <c r="L38" s="6">
        <v>0</v>
      </c>
      <c r="M38" s="4">
        <v>0</v>
      </c>
      <c r="N38" s="4">
        <v>0</v>
      </c>
      <c r="O38" s="36"/>
      <c r="P38" s="4">
        <v>0</v>
      </c>
      <c r="Q38" s="4">
        <v>0</v>
      </c>
      <c r="R38" s="4">
        <v>0</v>
      </c>
      <c r="S38" s="4">
        <v>0</v>
      </c>
    </row>
    <row r="39" spans="1:19" ht="37.5" customHeight="1">
      <c r="A39" s="18" t="s">
        <v>107</v>
      </c>
      <c r="B39" s="20" t="str">
        <f>'[1]ИП вода в ДАРЕМ'!B101</f>
        <v>Автоматизация водопроводной насосной станции Ермекова 77/3 (центробежный насос вертикальный)</v>
      </c>
      <c r="C39" s="16" t="s">
        <v>17</v>
      </c>
      <c r="D39" s="16">
        <v>1</v>
      </c>
      <c r="E39" s="16">
        <v>1</v>
      </c>
      <c r="F39" s="16">
        <v>2175</v>
      </c>
      <c r="G39" s="16">
        <v>2175</v>
      </c>
      <c r="H39" s="16">
        <f t="shared" ref="H39:H41" si="21">F39</f>
        <v>2175</v>
      </c>
      <c r="I39" s="16">
        <f t="shared" ref="I39:I41" si="22">G39</f>
        <v>2175</v>
      </c>
      <c r="J39" s="16"/>
      <c r="K39" s="73"/>
      <c r="L39" s="6">
        <v>0</v>
      </c>
      <c r="M39" s="4">
        <v>0</v>
      </c>
      <c r="N39" s="4">
        <v>0</v>
      </c>
      <c r="O39" s="36"/>
      <c r="P39" s="4">
        <v>0</v>
      </c>
      <c r="Q39" s="4">
        <v>0</v>
      </c>
      <c r="R39" s="4">
        <v>0</v>
      </c>
      <c r="S39" s="4">
        <v>0</v>
      </c>
    </row>
    <row r="40" spans="1:19" ht="30" customHeight="1">
      <c r="A40" s="18" t="s">
        <v>108</v>
      </c>
      <c r="B40" s="20" t="str">
        <f>'[1]ИП вода в ДАРЕМ'!B103</f>
        <v>Замена запорной арматуры  насосных станций</v>
      </c>
      <c r="C40" s="16" t="s">
        <v>17</v>
      </c>
      <c r="D40" s="16">
        <v>9</v>
      </c>
      <c r="E40" s="59">
        <v>7</v>
      </c>
      <c r="F40" s="16">
        <v>4150</v>
      </c>
      <c r="G40" s="16">
        <v>2719</v>
      </c>
      <c r="H40" s="16">
        <f t="shared" si="21"/>
        <v>4150</v>
      </c>
      <c r="I40" s="16">
        <f t="shared" si="22"/>
        <v>2719</v>
      </c>
      <c r="J40" s="16"/>
      <c r="K40" s="73"/>
      <c r="L40" s="6">
        <v>0</v>
      </c>
      <c r="M40" s="4">
        <v>0</v>
      </c>
      <c r="N40" s="4">
        <v>0</v>
      </c>
      <c r="O40" s="36"/>
      <c r="P40" s="4">
        <v>0</v>
      </c>
      <c r="Q40" s="4">
        <v>0</v>
      </c>
      <c r="R40" s="4">
        <v>0</v>
      </c>
      <c r="S40" s="4">
        <v>0</v>
      </c>
    </row>
    <row r="41" spans="1:19" ht="37.5" customHeight="1">
      <c r="A41" s="18" t="s">
        <v>109</v>
      </c>
      <c r="B41" s="20" t="str">
        <f>'[1]ИП вода в ДАРЕМ'!B104</f>
        <v>Замена вводного кабеля, установка электрооборудования по подкачивающим насосным станциям</v>
      </c>
      <c r="C41" s="16" t="s">
        <v>24</v>
      </c>
      <c r="D41" s="16">
        <v>1915</v>
      </c>
      <c r="E41" s="16">
        <v>450</v>
      </c>
      <c r="F41" s="16">
        <v>4934</v>
      </c>
      <c r="G41" s="16">
        <v>1055</v>
      </c>
      <c r="H41" s="16">
        <f t="shared" si="21"/>
        <v>4934</v>
      </c>
      <c r="I41" s="16">
        <f t="shared" si="22"/>
        <v>1055</v>
      </c>
      <c r="J41" s="16"/>
      <c r="K41" s="73"/>
      <c r="L41" s="6">
        <v>0</v>
      </c>
      <c r="M41" s="4">
        <v>0</v>
      </c>
      <c r="N41" s="4">
        <v>0</v>
      </c>
      <c r="O41" s="36"/>
      <c r="P41" s="4">
        <v>0</v>
      </c>
      <c r="Q41" s="4">
        <v>0</v>
      </c>
      <c r="R41" s="4">
        <v>0</v>
      </c>
      <c r="S41" s="4">
        <v>0</v>
      </c>
    </row>
    <row r="42" spans="1:19" s="37" customFormat="1" ht="18.75" customHeight="1">
      <c r="A42" s="5" t="s">
        <v>43</v>
      </c>
      <c r="B42" s="9" t="s">
        <v>44</v>
      </c>
      <c r="C42" s="8"/>
      <c r="D42" s="8">
        <f t="shared" ref="D42:E42" si="23">D44</f>
        <v>1</v>
      </c>
      <c r="E42" s="8">
        <f t="shared" si="23"/>
        <v>0</v>
      </c>
      <c r="F42" s="8">
        <f>SUM(F43:F44)</f>
        <v>17550</v>
      </c>
      <c r="G42" s="8">
        <f t="shared" ref="G42:I42" si="24">SUM(G43:G44)</f>
        <v>9900</v>
      </c>
      <c r="H42" s="8">
        <f t="shared" si="24"/>
        <v>17550</v>
      </c>
      <c r="I42" s="8">
        <f t="shared" si="24"/>
        <v>9900</v>
      </c>
      <c r="J42" s="8">
        <f t="shared" si="2"/>
        <v>-7650</v>
      </c>
      <c r="K42" s="73"/>
      <c r="L42" s="6">
        <v>0</v>
      </c>
      <c r="M42" s="4">
        <v>0</v>
      </c>
      <c r="N42" s="4">
        <v>0</v>
      </c>
      <c r="O42" s="36"/>
      <c r="P42" s="4">
        <v>0</v>
      </c>
      <c r="Q42" s="4">
        <v>0</v>
      </c>
      <c r="R42" s="4">
        <v>0</v>
      </c>
      <c r="S42" s="4">
        <v>0</v>
      </c>
    </row>
    <row r="43" spans="1:19" s="37" customFormat="1" ht="18.75" customHeight="1">
      <c r="A43" s="5" t="s">
        <v>45</v>
      </c>
      <c r="B43" s="20" t="s">
        <v>46</v>
      </c>
      <c r="C43" s="8" t="s">
        <v>17</v>
      </c>
      <c r="D43" s="8">
        <v>1</v>
      </c>
      <c r="E43" s="8">
        <v>1</v>
      </c>
      <c r="F43" s="8">
        <v>9900</v>
      </c>
      <c r="G43" s="8">
        <v>9900</v>
      </c>
      <c r="H43" s="8">
        <f>F43</f>
        <v>9900</v>
      </c>
      <c r="I43" s="8">
        <f>G43</f>
        <v>9900</v>
      </c>
      <c r="J43" s="8"/>
      <c r="K43" s="73"/>
      <c r="L43" s="6"/>
      <c r="M43" s="4"/>
      <c r="N43" s="4"/>
      <c r="O43" s="36"/>
      <c r="P43" s="4"/>
      <c r="Q43" s="4"/>
      <c r="R43" s="4"/>
      <c r="S43" s="4"/>
    </row>
    <row r="44" spans="1:19" ht="18.75" customHeight="1">
      <c r="A44" s="18" t="s">
        <v>110</v>
      </c>
      <c r="B44" s="20" t="s">
        <v>95</v>
      </c>
      <c r="C44" s="16" t="s">
        <v>17</v>
      </c>
      <c r="D44" s="16">
        <v>1</v>
      </c>
      <c r="E44" s="16">
        <v>0</v>
      </c>
      <c r="F44" s="16">
        <v>7650</v>
      </c>
      <c r="G44" s="16">
        <v>0</v>
      </c>
      <c r="H44" s="16">
        <f>F44</f>
        <v>7650</v>
      </c>
      <c r="I44" s="8">
        <f>G44</f>
        <v>0</v>
      </c>
      <c r="J44" s="16">
        <f t="shared" si="2"/>
        <v>-7650</v>
      </c>
      <c r="K44" s="73"/>
      <c r="L44" s="6">
        <v>0</v>
      </c>
      <c r="M44" s="4">
        <v>0</v>
      </c>
      <c r="N44" s="4">
        <v>0</v>
      </c>
      <c r="O44" s="4"/>
      <c r="P44" s="4">
        <v>0</v>
      </c>
      <c r="Q44" s="4">
        <v>0</v>
      </c>
      <c r="R44" s="4">
        <v>0</v>
      </c>
      <c r="S44" s="4">
        <v>0</v>
      </c>
    </row>
    <row r="45" spans="1:19" s="37" customFormat="1" ht="18.75" customHeight="1">
      <c r="A45" s="5"/>
      <c r="B45" s="9" t="s">
        <v>47</v>
      </c>
      <c r="C45" s="8"/>
      <c r="D45" s="8">
        <f>D47</f>
        <v>23</v>
      </c>
      <c r="E45" s="8">
        <f>E47</f>
        <v>10</v>
      </c>
      <c r="F45" s="8">
        <f t="shared" ref="F45:I46" si="25">F46</f>
        <v>33787</v>
      </c>
      <c r="G45" s="8">
        <f t="shared" si="25"/>
        <v>11975</v>
      </c>
      <c r="H45" s="8">
        <f t="shared" si="25"/>
        <v>33787</v>
      </c>
      <c r="I45" s="8">
        <f t="shared" si="25"/>
        <v>11975</v>
      </c>
      <c r="J45" s="8">
        <f t="shared" si="2"/>
        <v>-21812</v>
      </c>
      <c r="K45" s="73"/>
      <c r="L45" s="6">
        <v>0</v>
      </c>
      <c r="M45" s="4">
        <v>0</v>
      </c>
      <c r="N45" s="4">
        <v>0</v>
      </c>
      <c r="O45" s="36"/>
      <c r="P45" s="4">
        <v>0</v>
      </c>
      <c r="Q45" s="4">
        <v>0</v>
      </c>
      <c r="R45" s="4">
        <v>0</v>
      </c>
      <c r="S45" s="4">
        <v>0</v>
      </c>
    </row>
    <row r="46" spans="1:19" s="37" customFormat="1" ht="18.75" customHeight="1">
      <c r="A46" s="5" t="s">
        <v>111</v>
      </c>
      <c r="B46" s="9" t="s">
        <v>48</v>
      </c>
      <c r="C46" s="8"/>
      <c r="D46" s="8">
        <f>D47</f>
        <v>23</v>
      </c>
      <c r="E46" s="8">
        <f>E47</f>
        <v>10</v>
      </c>
      <c r="F46" s="8">
        <f t="shared" si="25"/>
        <v>33787</v>
      </c>
      <c r="G46" s="8">
        <f t="shared" si="25"/>
        <v>11975</v>
      </c>
      <c r="H46" s="8">
        <f t="shared" si="25"/>
        <v>33787</v>
      </c>
      <c r="I46" s="8">
        <f t="shared" si="25"/>
        <v>11975</v>
      </c>
      <c r="J46" s="8">
        <f t="shared" si="2"/>
        <v>-21812</v>
      </c>
      <c r="K46" s="73"/>
      <c r="L46" s="6">
        <v>0</v>
      </c>
      <c r="M46" s="4">
        <v>0</v>
      </c>
      <c r="N46" s="4">
        <v>0</v>
      </c>
      <c r="O46" s="36"/>
      <c r="P46" s="4">
        <v>0</v>
      </c>
      <c r="Q46" s="4">
        <v>0</v>
      </c>
      <c r="R46" s="4">
        <v>0</v>
      </c>
      <c r="S46" s="4">
        <v>0</v>
      </c>
    </row>
    <row r="47" spans="1:19" ht="31.5" customHeight="1">
      <c r="A47" s="18" t="s">
        <v>49</v>
      </c>
      <c r="B47" s="20" t="s">
        <v>50</v>
      </c>
      <c r="C47" s="16" t="s">
        <v>17</v>
      </c>
      <c r="D47" s="16">
        <v>23</v>
      </c>
      <c r="E47" s="16">
        <v>10</v>
      </c>
      <c r="F47" s="16">
        <v>33787</v>
      </c>
      <c r="G47" s="16">
        <v>11975</v>
      </c>
      <c r="H47" s="16">
        <f>F47</f>
        <v>33787</v>
      </c>
      <c r="I47" s="16">
        <f>G47</f>
        <v>11975</v>
      </c>
      <c r="J47" s="16">
        <f t="shared" si="2"/>
        <v>-21812</v>
      </c>
      <c r="K47" s="73"/>
      <c r="L47" s="6">
        <v>0</v>
      </c>
      <c r="M47" s="4">
        <v>0</v>
      </c>
      <c r="N47" s="4">
        <v>0</v>
      </c>
      <c r="O47" s="4"/>
      <c r="P47" s="4">
        <v>0</v>
      </c>
      <c r="Q47" s="4">
        <v>0</v>
      </c>
      <c r="R47" s="4">
        <v>0</v>
      </c>
      <c r="S47" s="4">
        <v>0</v>
      </c>
    </row>
    <row r="48" spans="1:19" s="50" customFormat="1" ht="31.5" customHeight="1">
      <c r="A48" s="67"/>
      <c r="B48" s="49" t="s">
        <v>96</v>
      </c>
      <c r="C48" s="8"/>
      <c r="D48" s="8">
        <f t="shared" ref="D48:E48" si="26">D49</f>
        <v>1</v>
      </c>
      <c r="E48" s="8">
        <f t="shared" si="26"/>
        <v>0</v>
      </c>
      <c r="F48" s="8">
        <f>F49</f>
        <v>8280</v>
      </c>
      <c r="G48" s="8">
        <f>G49</f>
        <v>0</v>
      </c>
      <c r="H48" s="8">
        <f>H49</f>
        <v>8280</v>
      </c>
      <c r="I48" s="8">
        <f>I49</f>
        <v>0</v>
      </c>
      <c r="J48" s="8"/>
      <c r="K48" s="73"/>
      <c r="L48" s="6">
        <v>0</v>
      </c>
      <c r="M48" s="4">
        <v>0</v>
      </c>
      <c r="N48" s="4">
        <v>0</v>
      </c>
      <c r="O48" s="4"/>
      <c r="P48" s="4">
        <v>0</v>
      </c>
      <c r="Q48" s="4">
        <v>0</v>
      </c>
      <c r="R48" s="4">
        <v>0</v>
      </c>
      <c r="S48" s="4">
        <v>0</v>
      </c>
    </row>
    <row r="49" spans="1:19" ht="31.5" customHeight="1">
      <c r="A49" s="68" t="s">
        <v>97</v>
      </c>
      <c r="B49" s="48" t="s">
        <v>98</v>
      </c>
      <c r="C49" s="16" t="s">
        <v>99</v>
      </c>
      <c r="D49" s="16">
        <v>1</v>
      </c>
      <c r="E49" s="16">
        <v>0</v>
      </c>
      <c r="F49" s="16">
        <v>8280</v>
      </c>
      <c r="G49" s="16">
        <v>0</v>
      </c>
      <c r="H49" s="16">
        <f>F49</f>
        <v>8280</v>
      </c>
      <c r="I49" s="16">
        <f>G49</f>
        <v>0</v>
      </c>
      <c r="J49" s="16"/>
      <c r="K49" s="73"/>
      <c r="L49" s="6">
        <v>0</v>
      </c>
      <c r="M49" s="4">
        <v>0</v>
      </c>
      <c r="N49" s="4">
        <v>0</v>
      </c>
      <c r="O49" s="4"/>
      <c r="P49" s="4">
        <v>0</v>
      </c>
      <c r="Q49" s="4">
        <v>0</v>
      </c>
      <c r="R49" s="4">
        <v>0</v>
      </c>
      <c r="S49" s="4">
        <v>0</v>
      </c>
    </row>
    <row r="52" spans="1:19">
      <c r="A52" s="70" t="s">
        <v>115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ht="27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ht="27" customHeight="1">
      <c r="B54" s="64" t="s">
        <v>125</v>
      </c>
    </row>
  </sheetData>
  <mergeCells count="13">
    <mergeCell ref="A1:S6"/>
    <mergeCell ref="A10:A12"/>
    <mergeCell ref="A52:S53"/>
    <mergeCell ref="C11:C12"/>
    <mergeCell ref="B10:S10"/>
    <mergeCell ref="D11:E11"/>
    <mergeCell ref="F11:G11"/>
    <mergeCell ref="H11:K11"/>
    <mergeCell ref="L11:O11"/>
    <mergeCell ref="P11:Q11"/>
    <mergeCell ref="R11:S11"/>
    <mergeCell ref="B11:B12"/>
    <mergeCell ref="K15:K4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8" orientation="landscape" horizontalDpi="180" verticalDpi="180" r:id="rId1"/>
  <rowBreaks count="1" manualBreakCount="1">
    <brk id="41" max="18" man="1"/>
  </rowBreaks>
  <colBreaks count="1" manualBreakCount="1">
    <brk id="1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S17"/>
  <sheetViews>
    <sheetView view="pageBreakPreview" zoomScale="70" zoomScaleNormal="70" zoomScaleSheetLayoutView="70" workbookViewId="0">
      <pane ySplit="8" topLeftCell="A9" activePane="bottomLeft" state="frozen"/>
      <selection pane="bottomLeft" activeCell="B21" sqref="B21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71" t="s">
        <v>118</v>
      </c>
      <c r="B2" s="71"/>
      <c r="C2" s="71"/>
      <c r="D2" s="71"/>
      <c r="E2" s="71"/>
      <c r="F2" s="7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5.75" customHeight="1">
      <c r="A3" s="71"/>
      <c r="B3" s="71"/>
      <c r="C3" s="71"/>
      <c r="D3" s="71"/>
      <c r="E3" s="71"/>
      <c r="F3" s="7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customHeight="1">
      <c r="A4" s="71"/>
      <c r="B4" s="71"/>
      <c r="C4" s="71"/>
      <c r="D4" s="71"/>
      <c r="E4" s="71"/>
      <c r="F4" s="7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75" customHeight="1">
      <c r="A5" s="71"/>
      <c r="B5" s="71"/>
      <c r="C5" s="71"/>
      <c r="D5" s="71"/>
      <c r="E5" s="71"/>
      <c r="F5" s="71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83.25" customHeight="1">
      <c r="A6" s="71"/>
      <c r="B6" s="71"/>
      <c r="C6" s="71"/>
      <c r="D6" s="71"/>
      <c r="E6" s="71"/>
      <c r="F6" s="7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8" spans="1:19" ht="126" customHeight="1">
      <c r="A8" s="33" t="s">
        <v>74</v>
      </c>
      <c r="B8" s="43" t="s">
        <v>122</v>
      </c>
      <c r="C8" s="33" t="s">
        <v>67</v>
      </c>
      <c r="D8" s="43" t="s">
        <v>121</v>
      </c>
      <c r="E8" s="33" t="s">
        <v>68</v>
      </c>
      <c r="F8" s="33" t="s">
        <v>69</v>
      </c>
    </row>
    <row r="9" spans="1:19" ht="63" customHeight="1">
      <c r="A9" s="3" t="s">
        <v>70</v>
      </c>
      <c r="B9" s="41">
        <v>0.33</v>
      </c>
      <c r="C9" s="41">
        <v>0.33</v>
      </c>
      <c r="D9" s="41">
        <v>0.3</v>
      </c>
      <c r="E9" s="4" t="s">
        <v>78</v>
      </c>
      <c r="F9" s="75" t="s">
        <v>124</v>
      </c>
    </row>
    <row r="10" spans="1:19" ht="48.75" customHeight="1">
      <c r="A10" s="3" t="s">
        <v>71</v>
      </c>
      <c r="B10" s="41">
        <v>0.69</v>
      </c>
      <c r="C10" s="41">
        <v>0.66</v>
      </c>
      <c r="D10" s="60">
        <v>0.67</v>
      </c>
      <c r="E10" s="4" t="s">
        <v>78</v>
      </c>
      <c r="F10" s="76"/>
    </row>
    <row r="11" spans="1:19" ht="56.25" customHeight="1">
      <c r="A11" s="3" t="s">
        <v>72</v>
      </c>
      <c r="B11" s="42">
        <v>0.158</v>
      </c>
      <c r="C11" s="42">
        <v>0.158</v>
      </c>
      <c r="D11" s="61">
        <v>0.14599999999999999</v>
      </c>
      <c r="E11" s="4" t="s">
        <v>78</v>
      </c>
      <c r="F11" s="76"/>
    </row>
    <row r="12" spans="1:19" ht="48.75" customHeight="1">
      <c r="A12" s="3" t="s">
        <v>73</v>
      </c>
      <c r="B12" s="40">
        <v>1700</v>
      </c>
      <c r="C12" s="40">
        <v>1500</v>
      </c>
      <c r="D12" s="59">
        <v>1372</v>
      </c>
      <c r="E12" s="4" t="s">
        <v>78</v>
      </c>
      <c r="F12" s="77"/>
    </row>
    <row r="14" spans="1:19" ht="15.75" customHeight="1">
      <c r="A14" s="74" t="s">
        <v>113</v>
      </c>
      <c r="B14" s="74"/>
      <c r="C14" s="74"/>
      <c r="D14" s="74"/>
      <c r="E14" s="74"/>
      <c r="F14" s="7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>
      <c r="A15" s="74"/>
      <c r="B15" s="74"/>
      <c r="C15" s="74"/>
      <c r="D15" s="74"/>
      <c r="E15" s="74"/>
      <c r="F15" s="7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7" spans="1:1">
      <c r="A17" s="64" t="s">
        <v>125</v>
      </c>
    </row>
  </sheetData>
  <mergeCells count="3">
    <mergeCell ref="A14:F15"/>
    <mergeCell ref="A2:F6"/>
    <mergeCell ref="F9:F1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view="pageBreakPreview" zoomScale="60" zoomScaleNormal="60" workbookViewId="0">
      <pane ySplit="8" topLeftCell="A18" activePane="bottomLeft" state="frozen"/>
      <selection pane="bottomLeft" activeCell="A35" sqref="A35"/>
    </sheetView>
  </sheetViews>
  <sheetFormatPr defaultRowHeight="15.75"/>
  <cols>
    <col min="1" max="1" width="9.140625" style="2"/>
    <col min="2" max="2" width="56.7109375" style="2" customWidth="1"/>
    <col min="3" max="3" width="16.7109375" style="2" customWidth="1"/>
    <col min="4" max="9" width="12.42578125" style="2" customWidth="1"/>
    <col min="10" max="10" width="12.42578125" style="38" customWidth="1"/>
    <col min="11" max="11" width="26.140625" style="2" customWidth="1"/>
    <col min="12" max="14" width="12.42578125" style="2" customWidth="1"/>
    <col min="15" max="15" width="13.42578125" style="2" customWidth="1"/>
    <col min="16" max="19" width="12.42578125" style="2" customWidth="1"/>
    <col min="20" max="16384" width="9.140625" style="1"/>
  </cols>
  <sheetData>
    <row r="1" spans="1:19" ht="15.75" customHeight="1">
      <c r="A1" s="71" t="s">
        <v>116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5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59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>
      <c r="A6" s="69" t="s">
        <v>0</v>
      </c>
      <c r="B6" s="69" t="s">
        <v>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 ht="78.75" customHeight="1">
      <c r="A7" s="69"/>
      <c r="B7" s="69" t="s">
        <v>2</v>
      </c>
      <c r="C7" s="69" t="s">
        <v>80</v>
      </c>
      <c r="D7" s="69" t="s">
        <v>3</v>
      </c>
      <c r="E7" s="69"/>
      <c r="F7" s="69" t="s">
        <v>4</v>
      </c>
      <c r="G7" s="69"/>
      <c r="H7" s="69" t="s">
        <v>10</v>
      </c>
      <c r="I7" s="69"/>
      <c r="J7" s="69"/>
      <c r="K7" s="69"/>
      <c r="L7" s="69" t="s">
        <v>5</v>
      </c>
      <c r="M7" s="69"/>
      <c r="N7" s="69"/>
      <c r="O7" s="69"/>
      <c r="P7" s="69" t="s">
        <v>6</v>
      </c>
      <c r="Q7" s="69"/>
      <c r="R7" s="69" t="s">
        <v>7</v>
      </c>
      <c r="S7" s="69"/>
    </row>
    <row r="8" spans="1:19" ht="47.25" customHeight="1">
      <c r="A8" s="69"/>
      <c r="B8" s="69"/>
      <c r="C8" s="69"/>
      <c r="D8" s="62" t="s">
        <v>75</v>
      </c>
      <c r="E8" s="62" t="s">
        <v>100</v>
      </c>
      <c r="F8" s="62" t="s">
        <v>75</v>
      </c>
      <c r="G8" s="62" t="s">
        <v>100</v>
      </c>
      <c r="H8" s="62" t="s">
        <v>75</v>
      </c>
      <c r="I8" s="62" t="s">
        <v>100</v>
      </c>
      <c r="J8" s="39" t="s">
        <v>81</v>
      </c>
      <c r="K8" s="62" t="s">
        <v>8</v>
      </c>
      <c r="L8" s="62" t="s">
        <v>75</v>
      </c>
      <c r="M8" s="62" t="s">
        <v>100</v>
      </c>
      <c r="N8" s="62" t="s">
        <v>81</v>
      </c>
      <c r="O8" s="62" t="s">
        <v>8</v>
      </c>
      <c r="P8" s="62" t="s">
        <v>75</v>
      </c>
      <c r="Q8" s="62" t="s">
        <v>100</v>
      </c>
      <c r="R8" s="62" t="s">
        <v>75</v>
      </c>
      <c r="S8" s="62" t="s">
        <v>100</v>
      </c>
    </row>
    <row r="9" spans="1:19" ht="18" customHeight="1">
      <c r="A9" s="5"/>
      <c r="B9" s="5" t="s">
        <v>11</v>
      </c>
      <c r="C9" s="5"/>
      <c r="D9" s="5"/>
      <c r="E9" s="6"/>
      <c r="F9" s="6">
        <f>F10+F19+F23+F28</f>
        <v>323679</v>
      </c>
      <c r="G9" s="6">
        <f t="shared" ref="G9:J9" si="0">G10+G19+G23+G28</f>
        <v>255476</v>
      </c>
      <c r="H9" s="6">
        <f t="shared" si="0"/>
        <v>323679</v>
      </c>
      <c r="I9" s="6">
        <f t="shared" si="0"/>
        <v>255476</v>
      </c>
      <c r="J9" s="6">
        <f t="shared" si="0"/>
        <v>-59923</v>
      </c>
      <c r="K9" s="73" t="s">
        <v>127</v>
      </c>
      <c r="L9" s="6">
        <v>0</v>
      </c>
      <c r="M9" s="4">
        <v>0</v>
      </c>
      <c r="N9" s="4">
        <v>0</v>
      </c>
      <c r="O9" s="4"/>
      <c r="P9" s="4">
        <v>0</v>
      </c>
      <c r="Q9" s="4">
        <v>0</v>
      </c>
      <c r="R9" s="4">
        <v>0</v>
      </c>
      <c r="S9" s="4">
        <v>0</v>
      </c>
    </row>
    <row r="10" spans="1:19" ht="18" customHeight="1">
      <c r="A10" s="5"/>
      <c r="B10" s="29" t="s">
        <v>51</v>
      </c>
      <c r="C10" s="5"/>
      <c r="D10" s="5"/>
      <c r="E10" s="6"/>
      <c r="F10" s="6">
        <f>F11</f>
        <v>84593</v>
      </c>
      <c r="G10" s="6">
        <f t="shared" ref="G10:I10" si="1">G11</f>
        <v>30793</v>
      </c>
      <c r="H10" s="6">
        <f t="shared" si="1"/>
        <v>84593</v>
      </c>
      <c r="I10" s="6">
        <f t="shared" si="1"/>
        <v>30793</v>
      </c>
      <c r="J10" s="6">
        <f t="shared" ref="J10:J27" si="2">I10-H10</f>
        <v>-53800</v>
      </c>
      <c r="K10" s="73"/>
      <c r="L10" s="6">
        <v>0</v>
      </c>
      <c r="M10" s="4">
        <v>0</v>
      </c>
      <c r="N10" s="4">
        <v>0</v>
      </c>
      <c r="O10" s="4"/>
      <c r="P10" s="4">
        <v>0</v>
      </c>
      <c r="Q10" s="4">
        <v>0</v>
      </c>
      <c r="R10" s="4">
        <v>0</v>
      </c>
      <c r="S10" s="4">
        <v>0</v>
      </c>
    </row>
    <row r="11" spans="1:19" ht="33.75" customHeight="1">
      <c r="A11" s="5" t="s">
        <v>52</v>
      </c>
      <c r="B11" s="30" t="s">
        <v>53</v>
      </c>
      <c r="C11" s="5"/>
      <c r="D11" s="5"/>
      <c r="E11" s="6"/>
      <c r="F11" s="6">
        <f>F12+F14+F16</f>
        <v>84593</v>
      </c>
      <c r="G11" s="6">
        <f t="shared" ref="G11:I11" si="3">G12+G14+G16</f>
        <v>30793</v>
      </c>
      <c r="H11" s="6">
        <f t="shared" si="3"/>
        <v>84593</v>
      </c>
      <c r="I11" s="6">
        <f t="shared" si="3"/>
        <v>30793</v>
      </c>
      <c r="J11" s="6">
        <f t="shared" si="2"/>
        <v>-53800</v>
      </c>
      <c r="K11" s="73"/>
      <c r="L11" s="6">
        <v>0</v>
      </c>
      <c r="M11" s="4">
        <v>0</v>
      </c>
      <c r="N11" s="4">
        <v>0</v>
      </c>
      <c r="O11" s="4"/>
      <c r="P11" s="4">
        <v>0</v>
      </c>
      <c r="Q11" s="4">
        <v>0</v>
      </c>
      <c r="R11" s="4">
        <v>0</v>
      </c>
      <c r="S11" s="4">
        <v>0</v>
      </c>
    </row>
    <row r="12" spans="1:19" ht="18" customHeight="1">
      <c r="A12" s="5" t="s">
        <v>14</v>
      </c>
      <c r="B12" s="21" t="s">
        <v>54</v>
      </c>
      <c r="C12" s="17" t="s">
        <v>17</v>
      </c>
      <c r="D12" s="8">
        <f t="shared" ref="D12:I12" si="4">SUM(D13:D13)</f>
        <v>3</v>
      </c>
      <c r="E12" s="8">
        <f t="shared" si="4"/>
        <v>3</v>
      </c>
      <c r="F12" s="8">
        <f t="shared" si="4"/>
        <v>25740</v>
      </c>
      <c r="G12" s="8">
        <f t="shared" si="4"/>
        <v>25740</v>
      </c>
      <c r="H12" s="8">
        <f t="shared" si="4"/>
        <v>25740</v>
      </c>
      <c r="I12" s="8">
        <f t="shared" si="4"/>
        <v>25740</v>
      </c>
      <c r="J12" s="8">
        <f t="shared" si="2"/>
        <v>0</v>
      </c>
      <c r="K12" s="73"/>
      <c r="L12" s="6">
        <v>0</v>
      </c>
      <c r="M12" s="4">
        <v>0</v>
      </c>
      <c r="N12" s="4">
        <v>0</v>
      </c>
      <c r="O12" s="4"/>
      <c r="P12" s="4">
        <v>0</v>
      </c>
      <c r="Q12" s="4">
        <v>0</v>
      </c>
      <c r="R12" s="4">
        <v>0</v>
      </c>
      <c r="S12" s="4">
        <v>0</v>
      </c>
    </row>
    <row r="13" spans="1:19" ht="36" customHeight="1">
      <c r="A13" s="15" t="s">
        <v>15</v>
      </c>
      <c r="B13" s="23" t="s">
        <v>55</v>
      </c>
      <c r="C13" s="24" t="s">
        <v>17</v>
      </c>
      <c r="D13" s="13">
        <v>3</v>
      </c>
      <c r="E13" s="16">
        <v>3</v>
      </c>
      <c r="F13" s="16">
        <v>25740</v>
      </c>
      <c r="G13" s="16">
        <v>25740</v>
      </c>
      <c r="H13" s="16">
        <f>F13</f>
        <v>25740</v>
      </c>
      <c r="I13" s="16">
        <f>G13</f>
        <v>25740</v>
      </c>
      <c r="J13" s="16">
        <f t="shared" si="2"/>
        <v>0</v>
      </c>
      <c r="K13" s="73"/>
      <c r="L13" s="6">
        <v>0</v>
      </c>
      <c r="M13" s="4">
        <v>0</v>
      </c>
      <c r="N13" s="4">
        <v>0</v>
      </c>
      <c r="O13" s="4"/>
      <c r="P13" s="4">
        <v>0</v>
      </c>
      <c r="Q13" s="4">
        <v>0</v>
      </c>
      <c r="R13" s="4">
        <v>0</v>
      </c>
      <c r="S13" s="4">
        <v>0</v>
      </c>
    </row>
    <row r="14" spans="1:19" ht="18" customHeight="1">
      <c r="A14" s="17" t="s">
        <v>25</v>
      </c>
      <c r="B14" s="21" t="s">
        <v>56</v>
      </c>
      <c r="C14" s="22"/>
      <c r="D14" s="11">
        <f t="shared" ref="D14:E14" si="5">D15</f>
        <v>1</v>
      </c>
      <c r="E14" s="11">
        <f t="shared" si="5"/>
        <v>0</v>
      </c>
      <c r="F14" s="11">
        <f>F15</f>
        <v>53800</v>
      </c>
      <c r="G14" s="11">
        <f t="shared" ref="G14:J14" si="6">G15</f>
        <v>0</v>
      </c>
      <c r="H14" s="11">
        <f t="shared" si="6"/>
        <v>53800</v>
      </c>
      <c r="I14" s="11">
        <f t="shared" si="6"/>
        <v>0</v>
      </c>
      <c r="J14" s="11">
        <f t="shared" si="6"/>
        <v>-53800</v>
      </c>
      <c r="K14" s="73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18" customHeight="1">
      <c r="A15" s="15" t="s">
        <v>57</v>
      </c>
      <c r="B15" s="23" t="s">
        <v>58</v>
      </c>
      <c r="C15" s="24" t="s">
        <v>17</v>
      </c>
      <c r="D15" s="13">
        <v>1</v>
      </c>
      <c r="E15" s="13">
        <v>0</v>
      </c>
      <c r="F15" s="13">
        <v>53800</v>
      </c>
      <c r="G15" s="13">
        <v>0</v>
      </c>
      <c r="H15" s="13">
        <f>F15</f>
        <v>53800</v>
      </c>
      <c r="I15" s="13">
        <v>0</v>
      </c>
      <c r="J15" s="13">
        <f t="shared" si="2"/>
        <v>-53800</v>
      </c>
      <c r="K15" s="73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s="37" customFormat="1" ht="18" customHeight="1">
      <c r="A16" s="65" t="s">
        <v>28</v>
      </c>
      <c r="B16" s="51" t="s">
        <v>101</v>
      </c>
      <c r="C16" s="22" t="s">
        <v>17</v>
      </c>
      <c r="D16" s="11"/>
      <c r="E16" s="11"/>
      <c r="F16" s="11">
        <f>SUM(F17:F18)</f>
        <v>5053</v>
      </c>
      <c r="G16" s="11">
        <f t="shared" ref="G16:H16" si="7">SUM(G17:G18)</f>
        <v>5053</v>
      </c>
      <c r="H16" s="11">
        <f t="shared" si="7"/>
        <v>5053</v>
      </c>
      <c r="I16" s="11">
        <f>SUM(I17:I18)</f>
        <v>5053</v>
      </c>
      <c r="J16" s="11"/>
      <c r="K16" s="73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18" customHeight="1">
      <c r="A17" s="66" t="s">
        <v>30</v>
      </c>
      <c r="B17" s="52" t="s">
        <v>102</v>
      </c>
      <c r="C17" s="24" t="s">
        <v>17</v>
      </c>
      <c r="D17" s="13">
        <v>1</v>
      </c>
      <c r="E17" s="13"/>
      <c r="F17" s="13">
        <v>1222</v>
      </c>
      <c r="G17" s="13">
        <v>1222</v>
      </c>
      <c r="H17" s="13">
        <f>F17</f>
        <v>1222</v>
      </c>
      <c r="I17" s="13">
        <f>G17</f>
        <v>1222</v>
      </c>
      <c r="J17" s="13"/>
      <c r="K17" s="73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ht="18" customHeight="1">
      <c r="A18" s="66" t="s">
        <v>90</v>
      </c>
      <c r="B18" s="52" t="s">
        <v>103</v>
      </c>
      <c r="C18" s="24" t="s">
        <v>17</v>
      </c>
      <c r="D18" s="13">
        <v>1</v>
      </c>
      <c r="E18" s="13"/>
      <c r="F18" s="13">
        <v>3831</v>
      </c>
      <c r="G18" s="13">
        <v>3831</v>
      </c>
      <c r="H18" s="13">
        <f>F18</f>
        <v>3831</v>
      </c>
      <c r="I18" s="13">
        <f>G18</f>
        <v>3831</v>
      </c>
      <c r="J18" s="13"/>
      <c r="K18" s="73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18" customHeight="1">
      <c r="A19" s="17"/>
      <c r="B19" s="29" t="s">
        <v>59</v>
      </c>
      <c r="C19" s="22"/>
      <c r="D19" s="11"/>
      <c r="E19" s="11"/>
      <c r="F19" s="11">
        <f>F20+F21</f>
        <v>206487</v>
      </c>
      <c r="G19" s="11">
        <f>G20+G21</f>
        <v>206298</v>
      </c>
      <c r="H19" s="11">
        <f>H20+H21</f>
        <v>206487</v>
      </c>
      <c r="I19" s="11">
        <f>I20+I21</f>
        <v>206298</v>
      </c>
      <c r="J19" s="11">
        <f t="shared" si="2"/>
        <v>-189</v>
      </c>
      <c r="K19" s="73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32.25" customHeight="1">
      <c r="A20" s="17" t="s">
        <v>77</v>
      </c>
      <c r="B20" s="21" t="s">
        <v>104</v>
      </c>
      <c r="C20" s="22" t="s">
        <v>24</v>
      </c>
      <c r="D20" s="11">
        <v>2901</v>
      </c>
      <c r="E20" s="11">
        <v>2777</v>
      </c>
      <c r="F20" s="11">
        <v>152166</v>
      </c>
      <c r="G20" s="11">
        <v>151977</v>
      </c>
      <c r="H20" s="11">
        <f>F20</f>
        <v>152166</v>
      </c>
      <c r="I20" s="11">
        <f>G20</f>
        <v>151977</v>
      </c>
      <c r="J20" s="11">
        <f>I20-H20</f>
        <v>-189</v>
      </c>
      <c r="K20" s="73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ht="18" customHeight="1">
      <c r="A21" s="17" t="s">
        <v>33</v>
      </c>
      <c r="B21" s="21" t="s">
        <v>60</v>
      </c>
      <c r="C21" s="22"/>
      <c r="D21" s="11">
        <v>4</v>
      </c>
      <c r="E21" s="11">
        <v>0</v>
      </c>
      <c r="F21" s="11">
        <f>SUM(F22:F22)</f>
        <v>54321</v>
      </c>
      <c r="G21" s="11">
        <f>SUM(G22:G22)</f>
        <v>54321</v>
      </c>
      <c r="H21" s="11">
        <f>SUM(H22:H22)</f>
        <v>54321</v>
      </c>
      <c r="I21" s="11">
        <f>SUM(I22:I22)</f>
        <v>54321</v>
      </c>
      <c r="J21" s="11">
        <f t="shared" si="2"/>
        <v>0</v>
      </c>
      <c r="K21" s="73"/>
      <c r="L21" s="6">
        <v>0</v>
      </c>
      <c r="M21" s="4">
        <v>0</v>
      </c>
      <c r="N21" s="4">
        <v>0</v>
      </c>
      <c r="O21" s="4"/>
      <c r="P21" s="4">
        <v>0</v>
      </c>
      <c r="Q21" s="4">
        <v>0</v>
      </c>
      <c r="R21" s="4">
        <v>0</v>
      </c>
      <c r="S21" s="4">
        <v>0</v>
      </c>
    </row>
    <row r="22" spans="1:19" ht="21" customHeight="1">
      <c r="A22" s="15" t="s">
        <v>34</v>
      </c>
      <c r="B22" s="23" t="s">
        <v>105</v>
      </c>
      <c r="C22" s="24" t="s">
        <v>17</v>
      </c>
      <c r="D22" s="24">
        <v>1</v>
      </c>
      <c r="E22" s="13">
        <v>1</v>
      </c>
      <c r="F22" s="13">
        <v>54321</v>
      </c>
      <c r="G22" s="13">
        <f>F22</f>
        <v>54321</v>
      </c>
      <c r="H22" s="13">
        <f>F22</f>
        <v>54321</v>
      </c>
      <c r="I22" s="13">
        <f>G22</f>
        <v>54321</v>
      </c>
      <c r="J22" s="13">
        <f t="shared" si="2"/>
        <v>0</v>
      </c>
      <c r="K22" s="73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ht="18" customHeight="1">
      <c r="A23" s="17"/>
      <c r="B23" s="29" t="s">
        <v>61</v>
      </c>
      <c r="C23" s="22"/>
      <c r="D23" s="11"/>
      <c r="E23" s="11"/>
      <c r="F23" s="11">
        <f>F24</f>
        <v>24319</v>
      </c>
      <c r="G23" s="11">
        <f>G24</f>
        <v>18385</v>
      </c>
      <c r="H23" s="11">
        <f>H24</f>
        <v>24319</v>
      </c>
      <c r="I23" s="11">
        <f>I24</f>
        <v>18385</v>
      </c>
      <c r="J23" s="11">
        <f t="shared" si="2"/>
        <v>-5934</v>
      </c>
      <c r="K23" s="73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ht="18" customHeight="1">
      <c r="A24" s="17">
        <v>3</v>
      </c>
      <c r="B24" s="21" t="s">
        <v>62</v>
      </c>
      <c r="C24" s="22"/>
      <c r="D24" s="11">
        <f t="shared" ref="D24:I24" si="8">SUM(D25:D27)</f>
        <v>3</v>
      </c>
      <c r="E24" s="11">
        <f t="shared" si="8"/>
        <v>1</v>
      </c>
      <c r="F24" s="11">
        <f t="shared" si="8"/>
        <v>24319</v>
      </c>
      <c r="G24" s="11">
        <f t="shared" si="8"/>
        <v>18385</v>
      </c>
      <c r="H24" s="11">
        <f t="shared" si="8"/>
        <v>24319</v>
      </c>
      <c r="I24" s="11">
        <f t="shared" si="8"/>
        <v>18385</v>
      </c>
      <c r="J24" s="11">
        <f t="shared" si="2"/>
        <v>-5934</v>
      </c>
      <c r="K24" s="73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ht="18" customHeight="1">
      <c r="A25" s="15" t="s">
        <v>38</v>
      </c>
      <c r="B25" s="31" t="s">
        <v>63</v>
      </c>
      <c r="C25" s="32" t="s">
        <v>17</v>
      </c>
      <c r="D25" s="13">
        <v>1</v>
      </c>
      <c r="E25" s="13">
        <v>1</v>
      </c>
      <c r="F25" s="13">
        <v>7955</v>
      </c>
      <c r="G25" s="13">
        <v>3761</v>
      </c>
      <c r="H25" s="13">
        <f>F25</f>
        <v>7955</v>
      </c>
      <c r="I25" s="13">
        <f>G25</f>
        <v>3761</v>
      </c>
      <c r="J25" s="13">
        <f t="shared" si="2"/>
        <v>-4194</v>
      </c>
      <c r="K25" s="73"/>
      <c r="L25" s="44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" customHeight="1">
      <c r="A26" s="15" t="s">
        <v>39</v>
      </c>
      <c r="B26" s="31" t="s">
        <v>64</v>
      </c>
      <c r="C26" s="32" t="s">
        <v>17</v>
      </c>
      <c r="D26" s="13">
        <v>1</v>
      </c>
      <c r="E26" s="13">
        <v>0</v>
      </c>
      <c r="F26" s="13">
        <v>5678</v>
      </c>
      <c r="G26" s="13">
        <v>3938</v>
      </c>
      <c r="H26" s="13">
        <f t="shared" ref="H26:H27" si="9">F26</f>
        <v>5678</v>
      </c>
      <c r="I26" s="13">
        <f>G26</f>
        <v>3938</v>
      </c>
      <c r="J26" s="13">
        <f t="shared" si="2"/>
        <v>-1740</v>
      </c>
      <c r="K26" s="73"/>
      <c r="L26" s="44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" customHeight="1">
      <c r="A27" s="15" t="s">
        <v>40</v>
      </c>
      <c r="B27" s="31" t="s">
        <v>65</v>
      </c>
      <c r="C27" s="32" t="s">
        <v>17</v>
      </c>
      <c r="D27" s="13">
        <v>1</v>
      </c>
      <c r="E27" s="13">
        <v>0</v>
      </c>
      <c r="F27" s="13">
        <v>10686</v>
      </c>
      <c r="G27" s="13">
        <v>10686</v>
      </c>
      <c r="H27" s="13">
        <f t="shared" si="9"/>
        <v>10686</v>
      </c>
      <c r="I27" s="13">
        <f>G27</f>
        <v>10686</v>
      </c>
      <c r="J27" s="13">
        <f t="shared" si="2"/>
        <v>0</v>
      </c>
      <c r="K27" s="73"/>
      <c r="L27" s="44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s="37" customFormat="1" ht="18" customHeight="1">
      <c r="A28" s="67"/>
      <c r="B28" s="49" t="s">
        <v>112</v>
      </c>
      <c r="C28" s="57"/>
      <c r="D28" s="11">
        <f>D29</f>
        <v>1</v>
      </c>
      <c r="E28" s="11">
        <f t="shared" ref="E28:J28" si="10">E29</f>
        <v>0</v>
      </c>
      <c r="F28" s="11">
        <f t="shared" si="10"/>
        <v>8280</v>
      </c>
      <c r="G28" s="11">
        <f t="shared" si="10"/>
        <v>0</v>
      </c>
      <c r="H28" s="11">
        <f t="shared" si="10"/>
        <v>8280</v>
      </c>
      <c r="I28" s="11">
        <f t="shared" si="10"/>
        <v>0</v>
      </c>
      <c r="J28" s="11">
        <f t="shared" si="10"/>
        <v>0</v>
      </c>
      <c r="K28" s="8"/>
      <c r="L28" s="6">
        <v>0</v>
      </c>
      <c r="M28" s="36">
        <v>0</v>
      </c>
      <c r="N28" s="36">
        <v>0</v>
      </c>
      <c r="O28" s="36"/>
      <c r="P28" s="36">
        <v>0</v>
      </c>
      <c r="Q28" s="36">
        <v>0</v>
      </c>
      <c r="R28" s="36">
        <v>0</v>
      </c>
      <c r="S28" s="36">
        <v>0</v>
      </c>
    </row>
    <row r="29" spans="1:19" ht="18" customHeight="1">
      <c r="A29" s="68" t="s">
        <v>111</v>
      </c>
      <c r="B29" s="48" t="s">
        <v>98</v>
      </c>
      <c r="C29" s="32" t="s">
        <v>99</v>
      </c>
      <c r="D29" s="16">
        <v>1</v>
      </c>
      <c r="E29" s="16"/>
      <c r="F29" s="16">
        <v>8280</v>
      </c>
      <c r="G29" s="16">
        <v>0</v>
      </c>
      <c r="H29" s="16">
        <f>F29</f>
        <v>8280</v>
      </c>
      <c r="I29" s="13">
        <v>0</v>
      </c>
      <c r="J29" s="13"/>
      <c r="K29" s="16"/>
      <c r="L29" s="6">
        <v>0</v>
      </c>
      <c r="M29" s="4">
        <v>0</v>
      </c>
      <c r="N29" s="4">
        <v>0</v>
      </c>
      <c r="O29" s="4"/>
      <c r="P29" s="4">
        <v>0</v>
      </c>
      <c r="Q29" s="4">
        <v>0</v>
      </c>
      <c r="R29" s="4">
        <v>0</v>
      </c>
      <c r="S29" s="4">
        <v>0</v>
      </c>
    </row>
    <row r="30" spans="1:19" ht="18" customHeight="1">
      <c r="A30" s="53"/>
      <c r="B30" s="54"/>
      <c r="C30" s="55"/>
      <c r="D30" s="56"/>
      <c r="E30" s="56"/>
      <c r="F30" s="56"/>
      <c r="G30" s="56"/>
      <c r="H30" s="56"/>
      <c r="I30" s="56"/>
      <c r="J30" s="56"/>
      <c r="K30" s="45"/>
      <c r="L30" s="46"/>
      <c r="M30" s="47"/>
      <c r="N30" s="47"/>
      <c r="O30" s="47"/>
      <c r="P30" s="47"/>
      <c r="Q30" s="47"/>
      <c r="R30" s="47"/>
      <c r="S30" s="47"/>
    </row>
    <row r="32" spans="1:19">
      <c r="A32" s="70" t="s">
        <v>114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19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5" spans="1:19" ht="21.75" customHeight="1">
      <c r="B35" s="64" t="s">
        <v>125</v>
      </c>
    </row>
  </sheetData>
  <mergeCells count="13">
    <mergeCell ref="A32:S33"/>
    <mergeCell ref="A1:S5"/>
    <mergeCell ref="A6:A8"/>
    <mergeCell ref="B6:S6"/>
    <mergeCell ref="B7:B8"/>
    <mergeCell ref="C7:C8"/>
    <mergeCell ref="D7:E7"/>
    <mergeCell ref="F7:G7"/>
    <mergeCell ref="H7:K7"/>
    <mergeCell ref="L7:O7"/>
    <mergeCell ref="P7:Q7"/>
    <mergeCell ref="R7:S7"/>
    <mergeCell ref="K9:K2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8"/>
  <sheetViews>
    <sheetView view="pageBreakPreview" zoomScale="60" zoomScaleNormal="70" workbookViewId="0">
      <pane ySplit="8" topLeftCell="A15" activePane="bottomLeft" state="frozen"/>
      <selection pane="bottomLeft" activeCell="H28" sqref="H28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71" t="s">
        <v>119</v>
      </c>
      <c r="B2" s="71"/>
      <c r="C2" s="71"/>
      <c r="D2" s="71"/>
      <c r="E2" s="71"/>
      <c r="F2" s="7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5.75" customHeight="1">
      <c r="A3" s="71"/>
      <c r="B3" s="71"/>
      <c r="C3" s="71"/>
      <c r="D3" s="71"/>
      <c r="E3" s="71"/>
      <c r="F3" s="7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customHeight="1">
      <c r="A4" s="71"/>
      <c r="B4" s="71"/>
      <c r="C4" s="71"/>
      <c r="D4" s="71"/>
      <c r="E4" s="71"/>
      <c r="F4" s="7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75" customHeight="1">
      <c r="A5" s="71"/>
      <c r="B5" s="71"/>
      <c r="C5" s="71"/>
      <c r="D5" s="71"/>
      <c r="E5" s="71"/>
      <c r="F5" s="71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83.25" customHeight="1">
      <c r="A6" s="71"/>
      <c r="B6" s="71"/>
      <c r="C6" s="71"/>
      <c r="D6" s="71"/>
      <c r="E6" s="71"/>
      <c r="F6" s="7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8" spans="1:19" ht="126" customHeight="1">
      <c r="A8" s="62" t="s">
        <v>74</v>
      </c>
      <c r="B8" s="62" t="s">
        <v>66</v>
      </c>
      <c r="C8" s="62" t="s">
        <v>67</v>
      </c>
      <c r="D8" s="62" t="s">
        <v>121</v>
      </c>
      <c r="E8" s="62" t="s">
        <v>68</v>
      </c>
      <c r="F8" s="62" t="s">
        <v>69</v>
      </c>
    </row>
    <row r="9" spans="1:19" ht="63" customHeight="1">
      <c r="A9" s="3" t="s">
        <v>70</v>
      </c>
      <c r="B9" s="41">
        <v>0.1</v>
      </c>
      <c r="C9" s="41">
        <v>0.24</v>
      </c>
      <c r="D9" s="41">
        <v>0.22</v>
      </c>
      <c r="E9" s="4" t="s">
        <v>78</v>
      </c>
      <c r="F9" s="78" t="s">
        <v>123</v>
      </c>
    </row>
    <row r="10" spans="1:19" ht="48.75" customHeight="1">
      <c r="A10" s="3" t="s">
        <v>71</v>
      </c>
      <c r="B10" s="41">
        <v>0.86</v>
      </c>
      <c r="C10" s="41">
        <v>0.83</v>
      </c>
      <c r="D10" s="41">
        <v>0.84</v>
      </c>
      <c r="E10" s="4" t="s">
        <v>78</v>
      </c>
      <c r="F10" s="78"/>
    </row>
    <row r="11" spans="1:19" ht="56.25" customHeight="1">
      <c r="A11" s="3" t="s">
        <v>72</v>
      </c>
      <c r="B11" s="4" t="s">
        <v>79</v>
      </c>
      <c r="C11" s="4" t="s">
        <v>79</v>
      </c>
      <c r="D11" s="4" t="s">
        <v>79</v>
      </c>
      <c r="E11" s="4" t="s">
        <v>78</v>
      </c>
      <c r="F11" s="78"/>
    </row>
    <row r="12" spans="1:19" ht="48.75" customHeight="1">
      <c r="A12" s="3" t="s">
        <v>73</v>
      </c>
      <c r="B12" s="40">
        <v>22500</v>
      </c>
      <c r="C12" s="40">
        <v>22000</v>
      </c>
      <c r="D12" s="40">
        <v>19423</v>
      </c>
      <c r="E12" s="4" t="s">
        <v>78</v>
      </c>
      <c r="F12" s="78"/>
    </row>
    <row r="14" spans="1:19" ht="15.75" customHeight="1">
      <c r="A14" s="74" t="s">
        <v>120</v>
      </c>
      <c r="B14" s="74"/>
      <c r="C14" s="74"/>
      <c r="D14" s="74"/>
      <c r="E14" s="74"/>
      <c r="F14" s="7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>
      <c r="A15" s="74"/>
      <c r="B15" s="74"/>
      <c r="C15" s="74"/>
      <c r="D15" s="74"/>
      <c r="E15" s="74"/>
      <c r="F15" s="7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8" spans="1:1">
      <c r="A18" s="64" t="s">
        <v>125</v>
      </c>
    </row>
  </sheetData>
  <mergeCells count="3">
    <mergeCell ref="A2:F6"/>
    <mergeCell ref="A14:F15"/>
    <mergeCell ref="F9:F1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водоснабжение-1</vt:lpstr>
      <vt:lpstr>водоснабжение-2</vt:lpstr>
      <vt:lpstr>водоотведение-1</vt:lpstr>
      <vt:lpstr>водоотведение 2</vt:lpstr>
      <vt:lpstr>'водоснабжение-1'!Заголовки_для_печати</vt:lpstr>
      <vt:lpstr>'водоснабжение-1'!Область_печати</vt:lpstr>
      <vt:lpstr>'водоснабжение-2'!Область_печати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2016-12-14T08:28:28Z</dcterms:modified>
</cp:coreProperties>
</file>