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1"/>
  </bookViews>
  <sheets>
    <sheet name="Исполнение ТС 2016 водоснабжен" sheetId="4" r:id="rId1"/>
    <sheet name="Исполнение ТС 2016 канализация" sheetId="5" r:id="rId2"/>
  </sheets>
  <externalReferences>
    <externalReference r:id="rId3"/>
    <externalReference r:id="rId4"/>
    <externalReference r:id="rId5"/>
  </externalReferences>
  <definedNames>
    <definedName name="_xlnm.Print_Titles" localSheetId="0">'Исполнение ТС 2016 водоснабжен'!$9:$9</definedName>
    <definedName name="_xlnm.Print_Area" localSheetId="0">'Исполнение ТС 2016 водоснабжен'!$A$1:$G$120</definedName>
  </definedNames>
  <calcPr calcId="124519"/>
</workbook>
</file>

<file path=xl/calcChain.xml><?xml version="1.0" encoding="utf-8"?>
<calcChain xmlns="http://schemas.openxmlformats.org/spreadsheetml/2006/main">
  <c r="E98" i="5"/>
  <c r="E99" s="1"/>
  <c r="E97"/>
  <c r="E96"/>
  <c r="E92"/>
  <c r="E91"/>
  <c r="E90"/>
  <c r="E89"/>
  <c r="E88"/>
  <c r="E86"/>
  <c r="E85"/>
  <c r="E84"/>
  <c r="E83"/>
  <c r="E82"/>
  <c r="E81"/>
  <c r="E80"/>
  <c r="E79"/>
  <c r="E78" s="1"/>
  <c r="D79"/>
  <c r="D78" s="1"/>
  <c r="E77"/>
  <c r="D77"/>
  <c r="D76" s="1"/>
  <c r="E75"/>
  <c r="E74"/>
  <c r="E73"/>
  <c r="E72"/>
  <c r="E71"/>
  <c r="E70"/>
  <c r="E69"/>
  <c r="E67"/>
  <c r="E66"/>
  <c r="E65"/>
  <c r="E64"/>
  <c r="E63"/>
  <c r="E62"/>
  <c r="E61" s="1"/>
  <c r="D61"/>
  <c r="D45" s="1"/>
  <c r="E60"/>
  <c r="E59"/>
  <c r="E58"/>
  <c r="E57"/>
  <c r="E56"/>
  <c r="E55"/>
  <c r="D55"/>
  <c r="E54"/>
  <c r="E53"/>
  <c r="E52"/>
  <c r="E50" s="1"/>
  <c r="E45" s="1"/>
  <c r="E51"/>
  <c r="D50"/>
  <c r="E49"/>
  <c r="E48"/>
  <c r="E47"/>
  <c r="E46"/>
  <c r="E43"/>
  <c r="E42"/>
  <c r="E41"/>
  <c r="E40"/>
  <c r="E39"/>
  <c r="E38"/>
  <c r="E37"/>
  <c r="E36"/>
  <c r="E35"/>
  <c r="E34"/>
  <c r="E33"/>
  <c r="E32"/>
  <c r="E31"/>
  <c r="E30" s="1"/>
  <c r="D30"/>
  <c r="E29"/>
  <c r="E28"/>
  <c r="E27"/>
  <c r="E26"/>
  <c r="E25" s="1"/>
  <c r="D25"/>
  <c r="D20" s="1"/>
  <c r="E24"/>
  <c r="E23"/>
  <c r="E22"/>
  <c r="E21"/>
  <c r="E18"/>
  <c r="E17"/>
  <c r="E16"/>
  <c r="E15"/>
  <c r="E14" s="1"/>
  <c r="D14"/>
  <c r="E13"/>
  <c r="E12"/>
  <c r="E11"/>
  <c r="E9"/>
  <c r="D9"/>
  <c r="E106" i="4"/>
  <c r="E105"/>
  <c r="E103"/>
  <c r="E102"/>
  <c r="E104" s="1"/>
  <c r="E107" s="1"/>
  <c r="E98"/>
  <c r="E97"/>
  <c r="E96"/>
  <c r="E95"/>
  <c r="E94"/>
  <c r="E93"/>
  <c r="E92"/>
  <c r="E91"/>
  <c r="E90"/>
  <c r="E89"/>
  <c r="E88"/>
  <c r="E87"/>
  <c r="E86"/>
  <c r="E85" s="1"/>
  <c r="D86"/>
  <c r="D85" s="1"/>
  <c r="D83" s="1"/>
  <c r="E84"/>
  <c r="E83" s="1"/>
  <c r="E82"/>
  <c r="E81"/>
  <c r="E80"/>
  <c r="E79"/>
  <c r="E78"/>
  <c r="E77"/>
  <c r="E76"/>
  <c r="E73"/>
  <c r="E72"/>
  <c r="E71"/>
  <c r="E70"/>
  <c r="E69"/>
  <c r="E68" s="1"/>
  <c r="D68"/>
  <c r="E67"/>
  <c r="E66"/>
  <c r="E65"/>
  <c r="E64"/>
  <c r="E63"/>
  <c r="D63" s="1"/>
  <c r="D61" s="1"/>
  <c r="D51" s="1"/>
  <c r="E62"/>
  <c r="E61"/>
  <c r="E60"/>
  <c r="E59"/>
  <c r="E58"/>
  <c r="E57"/>
  <c r="E56" s="1"/>
  <c r="E51" s="1"/>
  <c r="E50" s="1"/>
  <c r="D56"/>
  <c r="E55"/>
  <c r="E54"/>
  <c r="E53"/>
  <c r="E52"/>
  <c r="E49"/>
  <c r="E48"/>
  <c r="E47"/>
  <c r="E46"/>
  <c r="E45"/>
  <c r="E44"/>
  <c r="E43"/>
  <c r="E42"/>
  <c r="E41"/>
  <c r="E40"/>
  <c r="E39"/>
  <c r="E37"/>
  <c r="E36" s="1"/>
  <c r="E35"/>
  <c r="E34"/>
  <c r="E33"/>
  <c r="E32"/>
  <c r="E31"/>
  <c r="E30" s="1"/>
  <c r="D30"/>
  <c r="E29"/>
  <c r="E28"/>
  <c r="E27"/>
  <c r="E26"/>
  <c r="E25"/>
  <c r="E22"/>
  <c r="E21"/>
  <c r="E20"/>
  <c r="E19"/>
  <c r="E18" s="1"/>
  <c r="D18"/>
  <c r="E17"/>
  <c r="E16"/>
  <c r="E15"/>
  <c r="E13"/>
  <c r="E11" s="1"/>
  <c r="D11"/>
  <c r="D10" s="1"/>
  <c r="E44" i="5" l="1"/>
  <c r="E20"/>
  <c r="E8"/>
  <c r="E93" s="1"/>
  <c r="E94" s="1"/>
  <c r="D44"/>
  <c r="D8"/>
  <c r="E76"/>
  <c r="E10" i="4"/>
  <c r="E99" s="1"/>
  <c r="E24"/>
  <c r="E100"/>
  <c r="D93" i="5" l="1"/>
  <c r="D96" s="1"/>
  <c r="D98" s="1"/>
  <c r="D99" s="1"/>
</calcChain>
</file>

<file path=xl/sharedStrings.xml><?xml version="1.0" encoding="utf-8"?>
<sst xmlns="http://schemas.openxmlformats.org/spreadsheetml/2006/main" count="657" uniqueCount="334">
  <si>
    <t>Приложение 1 
к Правилам утверждения предельного уровня
тарифов (цен, ставок сборов) и тарифных смет
на регулируемые услуги (товары, работы)
субъектов естественных монополий (приказ № 213-ОД от 17 июля 2013 года)</t>
  </si>
  <si>
    <t>Сведения об исполнении тарифной сметы на регулируемые услуги водохозяйственной системы</t>
  </si>
  <si>
    <r>
      <t xml:space="preserve">Отчетный период </t>
    </r>
    <r>
      <rPr>
        <b/>
        <u/>
        <sz val="14"/>
        <color rgb="FF000000"/>
        <rFont val="Times New Roman"/>
        <family val="1"/>
        <charset val="204"/>
      </rPr>
      <t xml:space="preserve">  2016 год</t>
    </r>
  </si>
  <si>
    <t xml:space="preserve"> (тариф средний по предприятию, приказ № 268-ОД от 29.11.2016 г) </t>
  </si>
  <si>
    <t>Индекс : ИТС-1</t>
  </si>
  <si>
    <t>Периодичность: годовая</t>
  </si>
  <si>
    <t>№ п/п</t>
  </si>
  <si>
    <t>Наименование показателей</t>
  </si>
  <si>
    <t>Ед.изм.</t>
  </si>
  <si>
    <t>Предусмотрено в утвержденной тарифной смете</t>
  </si>
  <si>
    <t>Фактически
сложившиеся
показатели
тарифной
сметы</t>
  </si>
  <si>
    <t>Отклонение
в 
%</t>
  </si>
  <si>
    <t>причины отклонения</t>
  </si>
  <si>
    <t>I.</t>
  </si>
  <si>
    <t>Затраты на производство товаров и предоставления услуг, всего</t>
  </si>
  <si>
    <t>тыс.тенге</t>
  </si>
  <si>
    <t xml:space="preserve">1. </t>
  </si>
  <si>
    <t>Материальные затраты, в т.ч.</t>
  </si>
  <si>
    <t>1.1.</t>
  </si>
  <si>
    <t xml:space="preserve">материалы на очистку воды </t>
  </si>
  <si>
    <r>
      <rPr>
        <i/>
        <u/>
        <sz val="12"/>
        <rFont val="Times New Roman"/>
        <family val="1"/>
        <charset val="204"/>
      </rPr>
      <t>Экономия в пределах допустимых 5%.</t>
    </r>
    <r>
      <rPr>
        <sz val="12"/>
        <rFont val="Times New Roman"/>
        <family val="1"/>
        <charset val="204"/>
      </rPr>
      <t>В соответствии с пп.4 п.6 гл.1 Правил утверждения временного компенсирующего тарифа утвержденных приказом Министра национальной экономики РК от 23 ноября 2016 года № 484, допустимо неисполнение статей тарифной сметы до 5% от утвержденных ведомством уполномоченного органа размеров. В соответствии с требованиями п. 4-1) статьи 7 Закона сумма недоиспользованной части затрат, заложенных в тарифной смете, возникшей в результате экономии затрат в связи с применением более эффективных методов и технологий, реализацией мероприятий по энергосбережению, проведением мероприятий по снижению нормативных технических потерь, сокращением объемов оказываемых регулируемых услуг не по вине услугодателя, а также допустимая экономия по статьям тарифной сметы  направлена на реконструкцию, модернизацию, восстановление, обновление активов предприятия</t>
    </r>
  </si>
  <si>
    <t>1.2.</t>
  </si>
  <si>
    <t>з/части на автотранспорт и спец.технику</t>
  </si>
  <si>
    <t>Экономия в пределах допустимых 5%.</t>
  </si>
  <si>
    <t>1.3.</t>
  </si>
  <si>
    <t>ГСМ</t>
  </si>
  <si>
    <r>
      <rPr>
        <i/>
        <u/>
        <sz val="12"/>
        <rFont val="Times New Roman"/>
        <family val="1"/>
        <charset val="204"/>
      </rPr>
      <t xml:space="preserve">Экономия в пределах допустимых 5%. </t>
    </r>
    <r>
      <rPr>
        <sz val="12"/>
        <rFont val="Times New Roman"/>
        <family val="1"/>
        <charset val="204"/>
      </rPr>
      <t>В</t>
    </r>
  </si>
  <si>
    <t>1.4.</t>
  </si>
  <si>
    <t>топливо</t>
  </si>
  <si>
    <t>1.5.</t>
  </si>
  <si>
    <t xml:space="preserve">электроэнергия покупная </t>
  </si>
  <si>
    <r>
      <rPr>
        <i/>
        <u/>
        <sz val="12"/>
        <rFont val="Times New Roman"/>
        <family val="1"/>
        <charset val="204"/>
      </rPr>
      <t>Экономия обоснованна.
В</t>
    </r>
    <r>
      <rPr>
        <sz val="12"/>
        <rFont val="Times New Roman"/>
        <family val="1"/>
        <charset val="204"/>
      </rPr>
      <t xml:space="preserve"> связи со снижением объемов оказываемых услуг по причинам, не зависящим от  субъекта естественной монополии ( пп.4 п.6 Правил  утверждения временного компенсирующего тарифа ,утвержденных приказом Министра национальной экономики РК от 23 ноября 2016 года № 484).Объем оказанных услуг водоснабжения  при плане 46,7млн.м</t>
    </r>
    <r>
      <rPr>
        <vertAlign val="superscript"/>
        <sz val="12"/>
        <rFont val="Times New Roman"/>
        <family val="1"/>
        <charset val="204"/>
      </rPr>
      <t>3</t>
    </r>
    <r>
      <rPr>
        <sz val="12"/>
        <rFont val="Times New Roman"/>
        <family val="1"/>
        <charset val="204"/>
      </rPr>
      <t>, фактически 45,1 млн.м</t>
    </r>
    <r>
      <rPr>
        <vertAlign val="superscript"/>
        <sz val="12"/>
        <rFont val="Times New Roman"/>
        <family val="1"/>
        <charset val="204"/>
      </rPr>
      <t>3</t>
    </r>
    <r>
      <rPr>
        <sz val="12"/>
        <rFont val="Times New Roman"/>
        <family val="1"/>
        <charset val="204"/>
      </rPr>
      <t>,снижение на 1,6 млн.м</t>
    </r>
    <r>
      <rPr>
        <vertAlign val="superscript"/>
        <sz val="12"/>
        <rFont val="Times New Roman"/>
        <family val="1"/>
        <charset val="204"/>
      </rPr>
      <t>3</t>
    </r>
    <r>
      <rPr>
        <sz val="12"/>
        <rFont val="Times New Roman"/>
        <family val="1"/>
        <charset val="204"/>
      </rPr>
      <t xml:space="preserve">.Снижение нормативных технических потерь при очистке воды ( утверждено 21,6%, фактически 16,02%) и подаче воды в сеть (утверждено 15,8%, фактически 14,8%). 
Экономия использована в соответствии с требованиями п. 4-1) статьи 7 Закона </t>
    </r>
  </si>
  <si>
    <t>1.6.</t>
  </si>
  <si>
    <t>покупная вода</t>
  </si>
  <si>
    <r>
      <t>Экономия в пределах допустимых 5%.</t>
    </r>
    <r>
      <rPr>
        <sz val="12"/>
        <rFont val="Times New Roman"/>
        <family val="1"/>
        <charset val="204"/>
      </rPr>
      <t>В связи со снижением объемов оказываемых услуг по причинам, не зависящим от  субъекта естественной монополии ( пп.4 п.6 Правил  утверждения временного компенсирующего тарифа ,утвержденных приказом Министра национальной экономики РК от 23 ноября 2016 года № 484).Объем оказанных услуг водоснабжения  при плане 46,7млн.м3, фактически 45,1 млн.м3,снижение на 1,6 млн.м3.Снижение нормативных технических потерь при очистке воды ( утверждено 21,6%, фактически 16,02%) и подаче воды в сеть (утверждено 15,8%, фактически 14,8%). 
Экономия использована в соответствии с требованиями п. 4-1) статьи 7 Закон</t>
    </r>
  </si>
  <si>
    <t>2.</t>
  </si>
  <si>
    <t>Затраты на оплату труда, в т.ч.</t>
  </si>
  <si>
    <t>2.1.</t>
  </si>
  <si>
    <t>заработная плата производственного персонала</t>
  </si>
  <si>
    <r>
      <rPr>
        <i/>
        <u/>
        <sz val="12"/>
        <rFont val="Times New Roman"/>
        <family val="1"/>
        <charset val="204"/>
      </rPr>
      <t>Экономия в пределах допустимых 5%</t>
    </r>
    <r>
      <rPr>
        <sz val="12"/>
        <rFont val="Times New Roman"/>
        <family val="1"/>
        <charset val="204"/>
      </rPr>
      <t>.В соответствии с пп.4 п.6 гл.1 Правил утверждения временного компенсирующего тарифа  допустимо неисполнение статей тарифной сметы до 5% от утвержденных ведомством уполномоченного органа размеров.</t>
    </r>
  </si>
  <si>
    <t>2.2.</t>
  </si>
  <si>
    <t>социальный налог, соцстрах</t>
  </si>
  <si>
    <t>2.3.</t>
  </si>
  <si>
    <t>обязательные профессиональные пенсионные взносы</t>
  </si>
  <si>
    <t xml:space="preserve">Экономия связана с  проведенной оптимизацией рабочих мест с вредными условиями труда. Экономия использована в соответствии с требованиями п. 4-1) статьи 7 Закона </t>
  </si>
  <si>
    <t>3.</t>
  </si>
  <si>
    <t>Амортизация</t>
  </si>
  <si>
    <t>4.</t>
  </si>
  <si>
    <t>Ремонт</t>
  </si>
  <si>
    <r>
      <rPr>
        <i/>
        <u/>
        <sz val="12"/>
        <rFont val="Times New Roman"/>
        <family val="1"/>
        <charset val="204"/>
      </rPr>
      <t>Экономия в пределах допустимых 5%</t>
    </r>
    <r>
      <rPr>
        <sz val="12"/>
        <rFont val="Times New Roman"/>
        <family val="1"/>
        <charset val="204"/>
      </rPr>
      <t>.</t>
    </r>
  </si>
  <si>
    <t xml:space="preserve">5. </t>
  </si>
  <si>
    <t>Прочие затраты, в т.ч.</t>
  </si>
  <si>
    <t>5.1.</t>
  </si>
  <si>
    <t>услуги связи</t>
  </si>
  <si>
    <t>5.2.</t>
  </si>
  <si>
    <t>плата за воду</t>
  </si>
  <si>
    <t>5.3.</t>
  </si>
  <si>
    <t>командировочные расходы</t>
  </si>
  <si>
    <t>5.4.</t>
  </si>
  <si>
    <t>Охрана труда и техника безопасности</t>
  </si>
  <si>
    <t>5.5.</t>
  </si>
  <si>
    <t>дезинфекция, вывоз мусора</t>
  </si>
  <si>
    <t>5.6.</t>
  </si>
  <si>
    <t>обязат.виды страхования, в т.ч.</t>
  </si>
  <si>
    <t>5.6.1</t>
  </si>
  <si>
    <t>обязательное страхование ГПО  работодателя</t>
  </si>
  <si>
    <t>5.6.2</t>
  </si>
  <si>
    <t>обязательное страхование ГПО автовладельцев (автотранспорт)</t>
  </si>
  <si>
    <t>5.6.3</t>
  </si>
  <si>
    <t>обязательное экологическое страхование</t>
  </si>
  <si>
    <t>5.6.5</t>
  </si>
  <si>
    <t>обязательное страхование ГПО владельцев объектов, деятельность которых связана с опасностью причинения вреда третьим лицам</t>
  </si>
  <si>
    <t>5.7.</t>
  </si>
  <si>
    <t>плата за эмиссии в окружающую среду</t>
  </si>
  <si>
    <t>5.8.</t>
  </si>
  <si>
    <t>другие затраты, в т.ч.</t>
  </si>
  <si>
    <t>5.8.1</t>
  </si>
  <si>
    <t>теплоэнергия</t>
  </si>
  <si>
    <r>
      <rPr>
        <i/>
        <u/>
        <sz val="12"/>
        <rFont val="Times New Roman"/>
        <family val="1"/>
        <charset val="204"/>
      </rPr>
      <t xml:space="preserve">Экономия обоснованнна. </t>
    </r>
    <r>
      <rPr>
        <sz val="12"/>
        <rFont val="Times New Roman"/>
        <family val="1"/>
        <charset val="204"/>
      </rPr>
      <t>В связи с реализацией мероприятий  по энергосбережению и повышению энергоэффективности инвестиционной программы -установкой автоматизированных тепловых пунктов на объектах.Эффективность- сокращение потребления теплоэнергии. В соответствии с требованиями п. 4-1) статьи 7 Закона сумма недоиспользованной части затрат, заложенных в тарифной смете, возникшей в результате экономии затрат в связи с применением более эффективных методов и технологий, реализацией мероприятий по энергосбережению, направлена на реконструкцию, модернизацию, восстановление, обновление активов предприятия</t>
    </r>
  </si>
  <si>
    <t>5.8.2</t>
  </si>
  <si>
    <t>разрешение на производство земельных работ</t>
  </si>
  <si>
    <t>5.8.3</t>
  </si>
  <si>
    <t>проездные билеты</t>
  </si>
  <si>
    <t>5.8.4</t>
  </si>
  <si>
    <t>госэнергоэкспертиза, энергоаудит</t>
  </si>
  <si>
    <t>5.8.5</t>
  </si>
  <si>
    <t>поверка водомеров и приборов</t>
  </si>
  <si>
    <t>5.8.6</t>
  </si>
  <si>
    <t>диагностика, ТО, техосмотр, регистрация  автотранспорта и спецтехники</t>
  </si>
  <si>
    <t>5.8.7</t>
  </si>
  <si>
    <t>материалы для лаборатории</t>
  </si>
  <si>
    <t>5.8.8</t>
  </si>
  <si>
    <t>хозрасходы</t>
  </si>
  <si>
    <t>5.8.9</t>
  </si>
  <si>
    <t>обслуживание  теплосчетчиков и электросчетчиков</t>
  </si>
  <si>
    <t>5.8.10</t>
  </si>
  <si>
    <t>затраты на получение разрешительных документов</t>
  </si>
  <si>
    <t>5.8.11</t>
  </si>
  <si>
    <t>техосблуживание насосных станций</t>
  </si>
  <si>
    <t>5.8.12</t>
  </si>
  <si>
    <t>услуги на изыскательские работы (выкопировка, корректура топосъемки, выбор трассы)</t>
  </si>
  <si>
    <t>5.8.13</t>
  </si>
  <si>
    <t>техобслуживание системы видеонаблюдения</t>
  </si>
  <si>
    <t>II.</t>
  </si>
  <si>
    <t>Расходы периода, всего</t>
  </si>
  <si>
    <t>6.</t>
  </si>
  <si>
    <t>Общие и адм.расходы в т.ч.</t>
  </si>
  <si>
    <t>6.1.</t>
  </si>
  <si>
    <t xml:space="preserve">заработная плата </t>
  </si>
  <si>
    <t>6.2.</t>
  </si>
  <si>
    <t>6.3.</t>
  </si>
  <si>
    <t>амортизация</t>
  </si>
  <si>
    <t>6.4.</t>
  </si>
  <si>
    <t>расходы на содержание и обслуживание технич. средств управления, узлов связи, вычислит.техники и др.</t>
  </si>
  <si>
    <t>6.5.</t>
  </si>
  <si>
    <t>коммунальные услуги</t>
  </si>
  <si>
    <t>6.5.1</t>
  </si>
  <si>
    <t xml:space="preserve">         теплоэнергия</t>
  </si>
  <si>
    <t>6.5.2</t>
  </si>
  <si>
    <t xml:space="preserve">         электроэнергия</t>
  </si>
  <si>
    <t>6.6.</t>
  </si>
  <si>
    <t>6.7.</t>
  </si>
  <si>
    <t>периодическая печать</t>
  </si>
  <si>
    <t>6.8.</t>
  </si>
  <si>
    <t>налоги, в т.ч.</t>
  </si>
  <si>
    <t>6.8.1</t>
  </si>
  <si>
    <t>имущественный налог</t>
  </si>
  <si>
    <t>6.8.2</t>
  </si>
  <si>
    <t>земельный налог</t>
  </si>
  <si>
    <t>6.8.3</t>
  </si>
  <si>
    <t>налог на транспорт</t>
  </si>
  <si>
    <t>6.8.4</t>
  </si>
  <si>
    <t>пользование земельными участками</t>
  </si>
  <si>
    <t>6.8.5</t>
  </si>
  <si>
    <t>радиочастотный спектр</t>
  </si>
  <si>
    <t>6.8.6</t>
  </si>
  <si>
    <t>сбор за проезд тяжеловесного а/транспорта</t>
  </si>
  <si>
    <t>6.10.</t>
  </si>
  <si>
    <t>другие расходы, в т.ч.</t>
  </si>
  <si>
    <t>6.10.1</t>
  </si>
  <si>
    <t>содержание служебного автотранспорта</t>
  </si>
  <si>
    <t>6.10.2</t>
  </si>
  <si>
    <t>6.10.3</t>
  </si>
  <si>
    <t xml:space="preserve">почтовые расходы </t>
  </si>
  <si>
    <t>6.10.4</t>
  </si>
  <si>
    <t>оформление зем.участков, техпаспортов, регистрация имущества</t>
  </si>
  <si>
    <t>6.10.5</t>
  </si>
  <si>
    <t xml:space="preserve"> </t>
  </si>
  <si>
    <t>6.10.6</t>
  </si>
  <si>
    <t>аудиторские услуги</t>
  </si>
  <si>
    <t>6.10.7</t>
  </si>
  <si>
    <t>подготовка кадров</t>
  </si>
  <si>
    <t>6.10.8</t>
  </si>
  <si>
    <t>канцтовары, бланки</t>
  </si>
  <si>
    <t>6.10.9</t>
  </si>
  <si>
    <t>юр.услуги, нотариальные услуги</t>
  </si>
  <si>
    <t>6.10.10</t>
  </si>
  <si>
    <t>6.10.11</t>
  </si>
  <si>
    <t>сопровождение программы АВС</t>
  </si>
  <si>
    <t>6.10.12</t>
  </si>
  <si>
    <t>услуги банка</t>
  </si>
  <si>
    <t>6.10.13</t>
  </si>
  <si>
    <t>диагностика, ТО, техосмотр, регистрация автотранспорта и спецтехники</t>
  </si>
  <si>
    <t>6.10.14</t>
  </si>
  <si>
    <t>информационные  услуги</t>
  </si>
  <si>
    <t>7.</t>
  </si>
  <si>
    <t>Расходы на содержание службы сбыта</t>
  </si>
  <si>
    <t>7,1</t>
  </si>
  <si>
    <t xml:space="preserve">      амортизация</t>
  </si>
  <si>
    <t>7.2</t>
  </si>
  <si>
    <t>7.2.1</t>
  </si>
  <si>
    <t>коммунальные услуги:</t>
  </si>
  <si>
    <t>7.2.1.1</t>
  </si>
  <si>
    <t>7.2.1.2</t>
  </si>
  <si>
    <t>7.2.2</t>
  </si>
  <si>
    <t>7.2.3</t>
  </si>
  <si>
    <t>почтовые расходы</t>
  </si>
  <si>
    <t>7.2.4</t>
  </si>
  <si>
    <t xml:space="preserve">      расходы на содержание и      обслуживание технич. средств управления, узлов связи, вычислит.техники и др.</t>
  </si>
  <si>
    <t>7.2.5</t>
  </si>
  <si>
    <t>хозяйственные расходы</t>
  </si>
  <si>
    <t>7.2.6</t>
  </si>
  <si>
    <t>7.2.7</t>
  </si>
  <si>
    <t>7.2.8</t>
  </si>
  <si>
    <t>7.2.9</t>
  </si>
  <si>
    <t>услуги охранного мониторинга</t>
  </si>
  <si>
    <t>7.2.10</t>
  </si>
  <si>
    <t xml:space="preserve">        услуги по вводу информации в базу данных, обработке платежей, печати сч-квитанц., сч-факт, разноске квитанц.</t>
  </si>
  <si>
    <t>8</t>
  </si>
  <si>
    <t xml:space="preserve">Расходы на выплату вознаграждений </t>
  </si>
  <si>
    <t>III</t>
  </si>
  <si>
    <t>Всего затрат</t>
  </si>
  <si>
    <t>IY.</t>
  </si>
  <si>
    <t>Доход (РБА*СП)</t>
  </si>
  <si>
    <t>Y.</t>
  </si>
  <si>
    <t>Регулируемая база задействованных активов(РБА)</t>
  </si>
  <si>
    <t>YI.</t>
  </si>
  <si>
    <t>Всего доходов</t>
  </si>
  <si>
    <t>VII.</t>
  </si>
  <si>
    <t>Объемы оказанных услуг</t>
  </si>
  <si>
    <r>
      <t>тыс.м</t>
    </r>
    <r>
      <rPr>
        <vertAlign val="superscript"/>
        <sz val="12"/>
        <rFont val="Times New Roman"/>
        <family val="1"/>
        <charset val="204"/>
      </rPr>
      <t>3</t>
    </r>
  </si>
  <si>
    <t>Снижение объемов потребления ТОО "Окжетпес-Т", ТОО "Караганда Энергоцентр", ТОО "Теплотранзит Караганда"</t>
  </si>
  <si>
    <t>VIII</t>
  </si>
  <si>
    <t>Нормативные потери</t>
  </si>
  <si>
    <t>%</t>
  </si>
  <si>
    <t>Проведение мероприятий по снижению нормативных технических потерь</t>
  </si>
  <si>
    <r>
      <t>тыс.м</t>
    </r>
    <r>
      <rPr>
        <b/>
        <vertAlign val="superscript"/>
        <sz val="12"/>
        <rFont val="Times New Roman"/>
        <family val="1"/>
        <charset val="204"/>
      </rPr>
      <t>3</t>
    </r>
  </si>
  <si>
    <t>IX.</t>
  </si>
  <si>
    <t>Тариф без НДС</t>
  </si>
  <si>
    <r>
      <t>тенге/м</t>
    </r>
    <r>
      <rPr>
        <b/>
        <vertAlign val="superscript"/>
        <sz val="12"/>
        <rFont val="Times New Roman"/>
        <family val="1"/>
        <charset val="204"/>
      </rPr>
      <t>3</t>
    </r>
  </si>
  <si>
    <r>
      <t xml:space="preserve">Наименование организации     </t>
    </r>
    <r>
      <rPr>
        <b/>
        <u/>
        <sz val="14"/>
        <color rgb="FF000000"/>
        <rFont val="Times New Roman"/>
        <family val="1"/>
        <charset val="204"/>
      </rPr>
      <t>ТОО "Қарағанды Су"</t>
    </r>
  </si>
  <si>
    <r>
      <t xml:space="preserve">Адрес :                                    </t>
    </r>
    <r>
      <rPr>
        <b/>
        <u/>
        <sz val="14"/>
        <color rgb="FF000000"/>
        <rFont val="Times New Roman"/>
        <family val="1"/>
        <charset val="204"/>
      </rPr>
      <t>г.Караганда, ул. Привокзальная, 5</t>
    </r>
  </si>
  <si>
    <t>Телефон                                    8-7212-564345</t>
  </si>
  <si>
    <r>
      <t xml:space="preserve">Адрес электронной почты       </t>
    </r>
    <r>
      <rPr>
        <b/>
        <u/>
        <sz val="14"/>
        <color rgb="FF000000"/>
        <rFont val="Times New Roman"/>
        <family val="1"/>
        <charset val="204"/>
      </rPr>
      <t>karagandisy2007@mail.ru</t>
    </r>
  </si>
  <si>
    <r>
      <t xml:space="preserve">Фамилия и телефон исполнителя   </t>
    </r>
    <r>
      <rPr>
        <b/>
        <u/>
        <sz val="14"/>
        <color rgb="FF000000"/>
        <rFont val="Times New Roman"/>
        <family val="1"/>
        <charset val="204"/>
      </rPr>
      <t xml:space="preserve"> Жумабекова А.О.  </t>
    </r>
    <r>
      <rPr>
        <u/>
        <sz val="14"/>
        <color rgb="FF000000"/>
        <rFont val="Times New Roman"/>
        <family val="1"/>
        <charset val="204"/>
      </rPr>
      <t>(8-7212-567091)</t>
    </r>
  </si>
  <si>
    <r>
      <t xml:space="preserve">Руководитель                          </t>
    </r>
    <r>
      <rPr>
        <b/>
        <u/>
        <sz val="14"/>
        <color rgb="FF000000"/>
        <rFont val="Times New Roman"/>
        <family val="1"/>
        <charset val="204"/>
      </rPr>
      <t xml:space="preserve"> Исаев Д.Б.</t>
    </r>
    <r>
      <rPr>
        <b/>
        <sz val="14"/>
        <color rgb="FF000000"/>
        <rFont val="Times New Roman"/>
        <family val="1"/>
        <charset val="204"/>
      </rPr>
      <t xml:space="preserve"> _______________________</t>
    </r>
  </si>
  <si>
    <t>(Ф.И.О., подпись)</t>
  </si>
  <si>
    <t>Дата        «      » _________________   2017 года</t>
  </si>
  <si>
    <t>МП</t>
  </si>
  <si>
    <t>Сведения об исполнении тарифной сметы на регулируемые услуги канализационной системы</t>
  </si>
  <si>
    <r>
      <t xml:space="preserve">Отчетный период </t>
    </r>
    <r>
      <rPr>
        <b/>
        <u/>
        <sz val="12"/>
        <color rgb="FF000000"/>
        <rFont val="Times New Roman"/>
        <family val="1"/>
        <charset val="204"/>
      </rPr>
      <t xml:space="preserve">  2016 год</t>
    </r>
  </si>
  <si>
    <t xml:space="preserve"> (тариф средний по предприятию, приказ №268-ОД от 29.11.2016г) </t>
  </si>
  <si>
    <t>Затраты на производство товаров и предоставление услуг, всего</t>
  </si>
  <si>
    <t>тыс.тг.</t>
  </si>
  <si>
    <t>1.</t>
  </si>
  <si>
    <t xml:space="preserve">Материальные затраты </t>
  </si>
  <si>
    <t>"</t>
  </si>
  <si>
    <t xml:space="preserve">ГСМ </t>
  </si>
  <si>
    <r>
      <rPr>
        <i/>
        <u/>
        <sz val="11"/>
        <rFont val="Times New Roman"/>
        <family val="1"/>
        <charset val="204"/>
      </rPr>
      <t>Экономия в пределах допустимых 5%.</t>
    </r>
    <r>
      <rPr>
        <sz val="11"/>
        <rFont val="Times New Roman"/>
        <family val="1"/>
        <charset val="204"/>
      </rPr>
      <t xml:space="preserve">В соответствии с пп.4 п.6 гл.1 Правил утверждения временного компенсирующего тарифа  допустимо неисполнение статей тарифной сметы до 5% от утвержденных ведомством уполномоченного органа размеров.Экономия за cчет применения эффективных мероприятий инвестиционной программы - установки GPS на автотранспорт и спецтехнику. В соответствии с требованиями п. 4-1) статьи 7 Закона сумма недоиспользованной части затрат, заложенных в тарифной смете, возникшей в результате экономии затрат в связи с применением более эффективных методов и технологий, реализацией мероприятий по энергосбережению, проведением мероприятий по снижению нормативных технических потерь, сокращением объемов оказываемых регулируемых услуг по причинам, не зависящим от субъекта естественной монополии, или по результатам проведения конкурсных процедур, а также допустимая экономия по статьям тарифной сметы  направлена на реконструкцию, модернизацию, восстановление, обновление активов предприятия 
</t>
    </r>
  </si>
  <si>
    <t>энергия покупная</t>
  </si>
  <si>
    <r>
      <rPr>
        <i/>
        <u/>
        <sz val="11"/>
        <rFont val="Times New Roman"/>
        <family val="1"/>
        <charset val="204"/>
      </rPr>
      <t xml:space="preserve">Экономия в пределах допустимых 5%
</t>
    </r>
    <r>
      <rPr>
        <sz val="11"/>
        <rFont val="Times New Roman"/>
        <family val="1"/>
        <charset val="204"/>
      </rPr>
      <t>В связи со снижением объемов оказываемых услуг по причинам, не зависящим от  субъекта естественной монополии ( пп.4 п.6 Правил  утверждения временного компенсирующего тарифа ,утвержденных приказом Министра национальной экономики РК от 23 ноября 2016 года № 484). Объем оказанных услуг водоотведения  при плане 20,9 млн.м</t>
    </r>
    <r>
      <rPr>
        <vertAlign val="superscript"/>
        <sz val="11"/>
        <rFont val="Times New Roman"/>
        <family val="1"/>
        <charset val="204"/>
      </rPr>
      <t>3</t>
    </r>
    <r>
      <rPr>
        <sz val="11"/>
        <rFont val="Times New Roman"/>
        <family val="1"/>
        <charset val="204"/>
      </rPr>
      <t xml:space="preserve"> фактически 20,5 млн.м</t>
    </r>
    <r>
      <rPr>
        <vertAlign val="superscript"/>
        <sz val="11"/>
        <rFont val="Times New Roman"/>
        <family val="1"/>
        <charset val="204"/>
      </rPr>
      <t>3</t>
    </r>
    <r>
      <rPr>
        <sz val="11"/>
        <rFont val="Times New Roman"/>
        <family val="1"/>
        <charset val="204"/>
      </rPr>
      <t>,снижение на 0,366 млн.м</t>
    </r>
    <r>
      <rPr>
        <vertAlign val="superscript"/>
        <sz val="11"/>
        <rFont val="Times New Roman"/>
        <family val="1"/>
        <charset val="204"/>
      </rPr>
      <t>3</t>
    </r>
    <r>
      <rPr>
        <sz val="11"/>
        <rFont val="Times New Roman"/>
        <family val="1"/>
        <charset val="204"/>
      </rPr>
      <t xml:space="preserve">. 
Экономия использована в соответствии с требованиями п. 4-1) статьи 7 Закона </t>
    </r>
  </si>
  <si>
    <t>запчасти (на автотранспорт и спец.технику)</t>
  </si>
  <si>
    <t xml:space="preserve">Затраты на оплату труда </t>
  </si>
  <si>
    <t>Заработная плата</t>
  </si>
  <si>
    <t>Социальный налог</t>
  </si>
  <si>
    <t>Обязательные профессиональные пенсионные взносы</t>
  </si>
  <si>
    <t xml:space="preserve">Экономия связана с  пероведенной оптимизацией рабочих мест с вредными условиями труда. Экономия использована в соответствии с требованиями п. 4-1) статьи 7 Закона </t>
  </si>
  <si>
    <t>Экономия в пределах допустимых 5%</t>
  </si>
  <si>
    <t xml:space="preserve">Ремонт </t>
  </si>
  <si>
    <t>5.</t>
  </si>
  <si>
    <t xml:space="preserve">Прочие затраты </t>
  </si>
  <si>
    <t>ОТ и ТБ</t>
  </si>
  <si>
    <t>5.4</t>
  </si>
  <si>
    <t xml:space="preserve">дезинфекция, вывоз мусора </t>
  </si>
  <si>
    <t>5.5</t>
  </si>
  <si>
    <t>Обязательные виды страхования, в том числе</t>
  </si>
  <si>
    <t>5.5.1</t>
  </si>
  <si>
    <t>5.5.2</t>
  </si>
  <si>
    <t>обязательное страхование ГПО  автовладельцев</t>
  </si>
  <si>
    <t>5.5.3</t>
  </si>
  <si>
    <t>обязат.экологическое страхование</t>
  </si>
  <si>
    <t>5.6</t>
  </si>
  <si>
    <r>
      <rPr>
        <i/>
        <u/>
        <sz val="11"/>
        <rFont val="Times New Roman"/>
        <family val="1"/>
        <charset val="204"/>
      </rPr>
      <t xml:space="preserve">Экономия обоснованна. </t>
    </r>
    <r>
      <rPr>
        <sz val="11"/>
        <rFont val="Times New Roman"/>
        <family val="1"/>
        <charset val="204"/>
      </rPr>
      <t xml:space="preserve">В соответствии с пп.4 п.6 гл.1 Правил утверждения временного компенсирующего тарифа  экономия затрат в связи с сокращением объемов оказываемых регулируемых услуг по причинам, не зависящим от субъекта естественной монополии, не относится к неисполнению статей затрат тарифной сметы. Сокращение объема пропуска сточных вод составило 366 тыс.м3 ,что повлияло на фактическое снижение суммы платы за эмиссию.В соответствии с требованиями п. 4-1) статьи 7 Закона сумма недоиспользованной части затрат, заложенных в тарифной смете, возникшей в результате экономии затрат в связи с применением более эффективных методов и технологий, реализацией мероприятий по энергосбережению, проведением мероприятий по снижению нормативных технических потерь, сокращением объемов оказываемых регулируемых услуг по причинам, не зависящим от субъекта естественной монополии, или по результатам проведения конкурсных процедур, а также допустимая экономия по статьям тарифной сметы  направлена на реконструкцию, модернизацию, восстановление, обновление активов предприятия </t>
    </r>
  </si>
  <si>
    <t>5.7</t>
  </si>
  <si>
    <t>5.7.1</t>
  </si>
  <si>
    <r>
      <rPr>
        <i/>
        <u/>
        <sz val="12"/>
        <rFont val="Times New Roman"/>
        <family val="1"/>
        <charset val="204"/>
      </rPr>
      <t xml:space="preserve">Экономия обоснованнна. </t>
    </r>
    <r>
      <rPr>
        <sz val="12"/>
        <rFont val="Times New Roman"/>
        <family val="1"/>
        <charset val="204"/>
      </rPr>
      <t xml:space="preserve">В связи с реализацией мероприятий  по энергосбережению и повышению энергоэффективности инвестиционной программы -установкой автоматизированных тепловых пунктов на объектах. Эффективность- сокращение потребления теплоэнергии. В соответствии с требованиями п. 4-1) статьи 7 Закона сумма недоиспользованной части затрат, заложенных в тарифной смете, возникшей в результате экономии затрат в связи с применением более эффективных методов и технологий, реализацией мероприятий по энергосбережению, проведением мероприятий по снижению нормативных технических потерь, сокращением объемов оказываемых регулируемых услуг по причинам, не зависящим от субъекта естественной монополии, или по результатам проведения конкурсных процедур, а также допустимая экономия по статьям тарифной сметы  направлена на реконструкцию, модернизацию, восстановление, обновление активов предприятия </t>
    </r>
  </si>
  <si>
    <t>5.7.2</t>
  </si>
  <si>
    <t>5.7.3</t>
  </si>
  <si>
    <t>5.7.4</t>
  </si>
  <si>
    <t>5.7.5</t>
  </si>
  <si>
    <t>диагностика, ТО, техосмотр,регистрация автотранспорта и спецтехники</t>
  </si>
  <si>
    <t>5.7.6</t>
  </si>
  <si>
    <t>5.7.7</t>
  </si>
  <si>
    <t>5.7.8</t>
  </si>
  <si>
    <t>5.7.9</t>
  </si>
  <si>
    <t>5.7.10</t>
  </si>
  <si>
    <t>услуги по очистке сточных вод</t>
  </si>
  <si>
    <r>
      <rPr>
        <i/>
        <u/>
        <sz val="11"/>
        <rFont val="Times New Roman"/>
        <family val="1"/>
        <charset val="204"/>
      </rPr>
      <t xml:space="preserve">Экономия обоснованна. </t>
    </r>
    <r>
      <rPr>
        <sz val="11"/>
        <rFont val="Times New Roman"/>
        <family val="1"/>
        <charset val="204"/>
      </rPr>
      <t xml:space="preserve">В соответствии с п.6.ст.1 Правил 213-ОД утверждения предельного уровня тарифа  затраты в тарифной смете (план) приняты с учетом показателей прогноза социально-экономического развития РК (инфляция).По факту цена услуги не изменилась. В соответствии с требованиями п. 4-1) статьи 7 Закона сумма недоиспользованной части затрат, заложенных в тарифной смете, возникшей в результате экономии затрат в связи с сокращением объемов оказываемых регулируемых услуг по причинам, не зависящим от субъекта естественной монополии,   направлена на реконструкцию, модернизацию, восстановление, обновление активов предприятия </t>
    </r>
  </si>
  <si>
    <t>5.7.11</t>
  </si>
  <si>
    <t>тех. обслуживание насосных станций</t>
  </si>
  <si>
    <t>5.7.12</t>
  </si>
  <si>
    <t>услуги на изыскательские работы (выкопировка,корректура топосъемки, выбор трассы)</t>
  </si>
  <si>
    <t>5.7.13</t>
  </si>
  <si>
    <t>тех.обслуживание системы видеонаблюдения</t>
  </si>
  <si>
    <t>т.тг.</t>
  </si>
  <si>
    <t>Общие и адм.расходы, в т.ч.</t>
  </si>
  <si>
    <t>6.1</t>
  </si>
  <si>
    <t>заработная плата адм.персонала</t>
  </si>
  <si>
    <t>6.2</t>
  </si>
  <si>
    <t>социальный налог</t>
  </si>
  <si>
    <t>6.3</t>
  </si>
  <si>
    <t>6.4</t>
  </si>
  <si>
    <t xml:space="preserve"> расходы на содержание и      обслуживание технич. средств управления, узлов связи, вычислит.техники и др.</t>
  </si>
  <si>
    <t>6.5</t>
  </si>
  <si>
    <t xml:space="preserve">коммунальные услуги </t>
  </si>
  <si>
    <t xml:space="preserve">     теплоэнергия</t>
  </si>
  <si>
    <t xml:space="preserve">     электроэнергия</t>
  </si>
  <si>
    <t>6.6</t>
  </si>
  <si>
    <t>6.7</t>
  </si>
  <si>
    <t>печать периодическая</t>
  </si>
  <si>
    <t>6.8</t>
  </si>
  <si>
    <t>налоги:</t>
  </si>
  <si>
    <t>плата за пользование земельными участками</t>
  </si>
  <si>
    <t>6.9</t>
  </si>
  <si>
    <t>другие расходы :</t>
  </si>
  <si>
    <t>6.9.1</t>
  </si>
  <si>
    <t>содержание служебного транспорта</t>
  </si>
  <si>
    <t>6.9.2</t>
  </si>
  <si>
    <t>6.9.3</t>
  </si>
  <si>
    <t>6.9.4</t>
  </si>
  <si>
    <t>оформление земельных участков, тех.паспортов,регистрация имущества</t>
  </si>
  <si>
    <t>6.9.5</t>
  </si>
  <si>
    <t>6.9.6</t>
  </si>
  <si>
    <t>6.9.7</t>
  </si>
  <si>
    <t>6.9.8</t>
  </si>
  <si>
    <t>6.9.9</t>
  </si>
  <si>
    <t>6.9.10</t>
  </si>
  <si>
    <t>6.9.11</t>
  </si>
  <si>
    <t>сопровожд.программы АВС</t>
  </si>
  <si>
    <t>6.9.12</t>
  </si>
  <si>
    <t>6.9.13</t>
  </si>
  <si>
    <t>6.9.14</t>
  </si>
  <si>
    <t>информационные услуги</t>
  </si>
  <si>
    <t xml:space="preserve">Расходы на содержание службы сбыта </t>
  </si>
  <si>
    <t>7.1</t>
  </si>
  <si>
    <t>другие  затраты</t>
  </si>
  <si>
    <t xml:space="preserve">     канцтовары, бланки</t>
  </si>
  <si>
    <t xml:space="preserve">     почтовые расходы</t>
  </si>
  <si>
    <t xml:space="preserve">     хозрасходы</t>
  </si>
  <si>
    <t xml:space="preserve">     услуги связи</t>
  </si>
  <si>
    <t xml:space="preserve">     аренда помещения</t>
  </si>
  <si>
    <t xml:space="preserve">     услуги банка</t>
  </si>
  <si>
    <t xml:space="preserve">     проездные билеты</t>
  </si>
  <si>
    <t xml:space="preserve">     услуги охранного мониторинга</t>
  </si>
  <si>
    <t>7.2.11</t>
  </si>
  <si>
    <t>Расходы на выплату вознаграждений</t>
  </si>
  <si>
    <t>III.</t>
  </si>
  <si>
    <t>Всего затрат на предоставление услуги</t>
  </si>
  <si>
    <t>IV.</t>
  </si>
  <si>
    <t>Регулируемая база задействованных активов (РБА)</t>
  </si>
  <si>
    <t>V.</t>
  </si>
  <si>
    <t>VI.</t>
  </si>
  <si>
    <t>т.м3</t>
  </si>
  <si>
    <t>тг./м3</t>
  </si>
</sst>
</file>

<file path=xl/styles.xml><?xml version="1.0" encoding="utf-8"?>
<styleSheet xmlns="http://schemas.openxmlformats.org/spreadsheetml/2006/main">
  <numFmts count="6">
    <numFmt numFmtId="43" formatCode="_-* #,##0.00_р_._-;\-* #,##0.00_р_._-;_-* &quot;-&quot;??_р_._-;_-@_-"/>
    <numFmt numFmtId="164" formatCode="#,##0.0"/>
    <numFmt numFmtId="165" formatCode="_-* #,##0_р_._-;\-* #,##0_р_._-;_-* &quot;-&quot;??_р_._-;_-@_-"/>
    <numFmt numFmtId="166" formatCode="_-* #,##0.0_р_._-;\-* #,##0.0_р_._-;_-* &quot;-&quot;??_р_._-;_-@_-"/>
    <numFmt numFmtId="167" formatCode="0.0%"/>
    <numFmt numFmtId="168" formatCode="0.000%"/>
  </numFmts>
  <fonts count="38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u/>
      <sz val="14"/>
      <color rgb="FF000000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name val="Times New Roman"/>
      <family val="1"/>
    </font>
    <font>
      <sz val="12"/>
      <name val="Times New Roman"/>
      <family val="1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i/>
      <u/>
      <sz val="12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sz val="8"/>
      <name val="Arial"/>
      <family val="2"/>
    </font>
    <font>
      <i/>
      <sz val="12"/>
      <name val="Times New Roman"/>
      <family val="1"/>
      <charset val="204"/>
    </font>
    <font>
      <b/>
      <sz val="12"/>
      <color indexed="8"/>
      <name val="Times New Roman Cyr"/>
      <charset val="204"/>
    </font>
    <font>
      <b/>
      <sz val="12"/>
      <name val="Times New Roman Cyr"/>
      <family val="1"/>
      <charset val="204"/>
    </font>
    <font>
      <b/>
      <vertAlign val="superscript"/>
      <sz val="12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u/>
      <sz val="14"/>
      <color rgb="FF000000"/>
      <name val="Times New Roman"/>
      <family val="1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11"/>
      <color indexed="8"/>
      <name val="Calibri"/>
      <family val="2"/>
      <charset val="204"/>
    </font>
    <font>
      <b/>
      <sz val="12"/>
      <color rgb="FF000000"/>
      <name val="Times New Roman"/>
      <family val="1"/>
      <charset val="204"/>
    </font>
    <font>
      <b/>
      <u/>
      <sz val="12"/>
      <color rgb="FF000000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name val="Times New Roman"/>
      <family val="1"/>
      <charset val="204"/>
    </font>
    <font>
      <i/>
      <u/>
      <sz val="11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sz val="12"/>
      <color theme="1"/>
      <name val="Times New Roman"/>
      <family val="1"/>
    </font>
    <font>
      <i/>
      <sz val="12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2">
    <xf numFmtId="0" fontId="0" fillId="0" borderId="0"/>
    <xf numFmtId="0" fontId="16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4" fillId="0" borderId="0"/>
    <xf numFmtId="0" fontId="25" fillId="0" borderId="0">
      <alignment horizontal="left"/>
    </xf>
    <xf numFmtId="43" fontId="2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3" fillId="0" borderId="0" applyFont="0" applyFill="0" applyBorder="0" applyAlignment="0" applyProtection="0"/>
  </cellStyleXfs>
  <cellXfs count="134">
    <xf numFmtId="0" fontId="0" fillId="0" borderId="0" xfId="0"/>
    <xf numFmtId="164" fontId="2" fillId="0" borderId="0" xfId="0" applyNumberFormat="1" applyFont="1" applyFill="1" applyAlignment="1">
      <alignment horizontal="left" vertical="center" wrapText="1"/>
    </xf>
    <xf numFmtId="164" fontId="2" fillId="0" borderId="0" xfId="0" applyNumberFormat="1" applyFont="1" applyFill="1" applyAlignment="1">
      <alignment horizontal="left" wrapText="1"/>
    </xf>
    <xf numFmtId="3" fontId="3" fillId="0" borderId="0" xfId="0" applyNumberFormat="1" applyFont="1" applyFill="1" applyAlignment="1">
      <alignment horizontal="left" wrapText="1"/>
    </xf>
    <xf numFmtId="0" fontId="4" fillId="0" borderId="0" xfId="0" applyFont="1" applyFill="1" applyAlignment="1">
      <alignment wrapText="1"/>
    </xf>
    <xf numFmtId="3" fontId="2" fillId="0" borderId="0" xfId="0" applyNumberFormat="1" applyFont="1" applyFill="1" applyAlignment="1">
      <alignment horizontal="left" wrapText="1"/>
    </xf>
    <xf numFmtId="165" fontId="3" fillId="0" borderId="0" xfId="0" applyNumberFormat="1" applyFont="1" applyFill="1" applyAlignment="1">
      <alignment horizontal="left" wrapText="1"/>
    </xf>
    <xf numFmtId="0" fontId="5" fillId="0" borderId="0" xfId="0" applyFont="1" applyFill="1" applyAlignment="1">
      <alignment horizontal="center" wrapText="1"/>
    </xf>
    <xf numFmtId="3" fontId="2" fillId="0" borderId="0" xfId="0" applyNumberFormat="1" applyFont="1" applyFill="1" applyAlignment="1">
      <alignment horizontal="left" vertical="center" wrapText="1"/>
    </xf>
    <xf numFmtId="0" fontId="5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left" wrapText="1"/>
    </xf>
    <xf numFmtId="3" fontId="5" fillId="0" borderId="0" xfId="0" applyNumberFormat="1" applyFont="1" applyFill="1" applyAlignment="1">
      <alignment horizontal="left" wrapText="1"/>
    </xf>
    <xf numFmtId="165" fontId="5" fillId="0" borderId="0" xfId="0" applyNumberFormat="1" applyFont="1" applyFill="1" applyAlignment="1">
      <alignment horizontal="left" wrapText="1"/>
    </xf>
    <xf numFmtId="3" fontId="7" fillId="0" borderId="0" xfId="0" applyNumberFormat="1" applyFont="1" applyFill="1" applyAlignment="1">
      <alignment horizontal="center" wrapText="1"/>
    </xf>
    <xf numFmtId="3" fontId="3" fillId="0" borderId="0" xfId="0" applyNumberFormat="1" applyFont="1" applyFill="1" applyBorder="1" applyAlignment="1">
      <alignment horizontal="left" wrapText="1"/>
    </xf>
    <xf numFmtId="3" fontId="3" fillId="0" borderId="0" xfId="0" applyNumberFormat="1" applyFont="1" applyFill="1" applyBorder="1" applyAlignment="1">
      <alignment horizontal="left" wrapText="1"/>
    </xf>
    <xf numFmtId="3" fontId="8" fillId="0" borderId="1" xfId="0" applyNumberFormat="1" applyFont="1" applyFill="1" applyBorder="1" applyAlignment="1">
      <alignment horizontal="center" vertical="center" wrapText="1"/>
    </xf>
    <xf numFmtId="3" fontId="9" fillId="0" borderId="1" xfId="0" applyNumberFormat="1" applyFont="1" applyFill="1" applyBorder="1" applyAlignment="1">
      <alignment horizontal="center" vertical="center" wrapText="1"/>
    </xf>
    <xf numFmtId="3" fontId="10" fillId="0" borderId="0" xfId="0" applyNumberFormat="1" applyFont="1" applyFill="1" applyAlignment="1">
      <alignment horizontal="left" wrapText="1"/>
    </xf>
    <xf numFmtId="3" fontId="8" fillId="0" borderId="1" xfId="0" applyNumberFormat="1" applyFont="1" applyFill="1" applyBorder="1" applyAlignment="1">
      <alignment horizontal="left" vertical="center" wrapText="1"/>
    </xf>
    <xf numFmtId="3" fontId="11" fillId="0" borderId="1" xfId="0" applyNumberFormat="1" applyFont="1" applyFill="1" applyBorder="1" applyAlignment="1">
      <alignment horizontal="center" vertical="center" wrapText="1"/>
    </xf>
    <xf numFmtId="166" fontId="12" fillId="0" borderId="1" xfId="0" applyNumberFormat="1" applyFont="1" applyFill="1" applyBorder="1" applyAlignment="1">
      <alignment vertical="center" wrapText="1"/>
    </xf>
    <xf numFmtId="3" fontId="9" fillId="0" borderId="1" xfId="0" applyNumberFormat="1" applyFont="1" applyFill="1" applyBorder="1" applyAlignment="1">
      <alignment horizontal="left" wrapText="1"/>
    </xf>
    <xf numFmtId="3" fontId="9" fillId="0" borderId="0" xfId="0" applyNumberFormat="1" applyFont="1" applyFill="1" applyAlignment="1">
      <alignment horizontal="left" wrapText="1"/>
    </xf>
    <xf numFmtId="49" fontId="9" fillId="0" borderId="1" xfId="0" applyNumberFormat="1" applyFont="1" applyFill="1" applyBorder="1" applyAlignment="1">
      <alignment horizontal="left" vertical="center" wrapText="1"/>
    </xf>
    <xf numFmtId="3" fontId="10" fillId="0" borderId="1" xfId="0" applyNumberFormat="1" applyFont="1" applyFill="1" applyBorder="1" applyAlignment="1">
      <alignment horizontal="left" wrapText="1"/>
    </xf>
    <xf numFmtId="49" fontId="10" fillId="0" borderId="1" xfId="0" applyNumberFormat="1" applyFont="1" applyFill="1" applyBorder="1" applyAlignment="1">
      <alignment horizontal="left" vertical="center" wrapText="1"/>
    </xf>
    <xf numFmtId="3" fontId="10" fillId="0" borderId="1" xfId="0" applyNumberFormat="1" applyFont="1" applyFill="1" applyBorder="1" applyAlignment="1">
      <alignment horizontal="left" vertical="center" wrapText="1"/>
    </xf>
    <xf numFmtId="3" fontId="10" fillId="0" borderId="1" xfId="0" applyNumberFormat="1" applyFont="1" applyFill="1" applyBorder="1" applyAlignment="1">
      <alignment horizontal="center" vertical="center" wrapText="1"/>
    </xf>
    <xf numFmtId="3" fontId="12" fillId="0" borderId="1" xfId="0" applyNumberFormat="1" applyFont="1" applyFill="1" applyBorder="1" applyAlignment="1">
      <alignment horizontal="center" vertical="center" wrapText="1"/>
    </xf>
    <xf numFmtId="167" fontId="12" fillId="0" borderId="1" xfId="0" applyNumberFormat="1" applyFont="1" applyFill="1" applyBorder="1" applyAlignment="1">
      <alignment horizontal="center" vertical="center" wrapText="1"/>
    </xf>
    <xf numFmtId="3" fontId="13" fillId="0" borderId="1" xfId="0" applyNumberFormat="1" applyFont="1" applyFill="1" applyBorder="1" applyAlignment="1">
      <alignment horizontal="left" vertical="center" wrapText="1"/>
    </xf>
    <xf numFmtId="164" fontId="10" fillId="0" borderId="0" xfId="0" applyNumberFormat="1" applyFont="1" applyFill="1" applyAlignment="1">
      <alignment horizontal="left" wrapText="1"/>
    </xf>
    <xf numFmtId="3" fontId="14" fillId="0" borderId="1" xfId="0" applyNumberFormat="1" applyFont="1" applyFill="1" applyBorder="1" applyAlignment="1">
      <alignment horizontal="left" vertical="center" wrapText="1"/>
    </xf>
    <xf numFmtId="49" fontId="13" fillId="0" borderId="1" xfId="0" applyNumberFormat="1" applyFont="1" applyFill="1" applyBorder="1" applyAlignment="1">
      <alignment horizontal="left" vertical="center" wrapText="1"/>
    </xf>
    <xf numFmtId="3" fontId="13" fillId="0" borderId="1" xfId="0" applyNumberFormat="1" applyFont="1" applyFill="1" applyBorder="1" applyAlignment="1">
      <alignment horizontal="center" vertical="center" wrapText="1"/>
    </xf>
    <xf numFmtId="3" fontId="13" fillId="0" borderId="0" xfId="0" applyNumberFormat="1" applyFont="1" applyFill="1" applyAlignment="1">
      <alignment horizontal="left" wrapText="1"/>
    </xf>
    <xf numFmtId="0" fontId="13" fillId="0" borderId="1" xfId="0" applyFont="1" applyFill="1" applyBorder="1" applyAlignment="1">
      <alignment vertical="center" wrapText="1"/>
    </xf>
    <xf numFmtId="3" fontId="13" fillId="0" borderId="1" xfId="0" applyNumberFormat="1" applyFont="1" applyFill="1" applyBorder="1" applyAlignment="1">
      <alignment vertical="center" wrapText="1"/>
    </xf>
    <xf numFmtId="49" fontId="8" fillId="0" borderId="1" xfId="0" applyNumberFormat="1" applyFont="1" applyFill="1" applyBorder="1" applyAlignment="1">
      <alignment horizontal="left" vertical="center" wrapText="1"/>
    </xf>
    <xf numFmtId="3" fontId="8" fillId="0" borderId="1" xfId="0" applyNumberFormat="1" applyFont="1" applyFill="1" applyBorder="1" applyAlignment="1">
      <alignment horizontal="left" wrapText="1"/>
    </xf>
    <xf numFmtId="3" fontId="8" fillId="0" borderId="0" xfId="0" applyNumberFormat="1" applyFont="1" applyFill="1" applyAlignment="1">
      <alignment horizontal="left" wrapText="1"/>
    </xf>
    <xf numFmtId="3" fontId="13" fillId="0" borderId="2" xfId="1" applyNumberFormat="1" applyFont="1" applyFill="1" applyBorder="1" applyAlignment="1">
      <alignment horizontal="center" vertical="center" wrapText="1"/>
    </xf>
    <xf numFmtId="168" fontId="12" fillId="0" borderId="1" xfId="0" applyNumberFormat="1" applyFont="1" applyFill="1" applyBorder="1" applyAlignment="1">
      <alignment horizontal="center" vertical="center" wrapText="1"/>
    </xf>
    <xf numFmtId="3" fontId="13" fillId="0" borderId="1" xfId="0" applyNumberFormat="1" applyFont="1" applyFill="1" applyBorder="1" applyAlignment="1">
      <alignment horizontal="left" wrapText="1"/>
    </xf>
    <xf numFmtId="3" fontId="14" fillId="0" borderId="1" xfId="0" applyNumberFormat="1" applyFont="1" applyFill="1" applyBorder="1" applyAlignment="1">
      <alignment horizontal="left" wrapText="1"/>
    </xf>
    <xf numFmtId="9" fontId="12" fillId="0" borderId="1" xfId="0" applyNumberFormat="1" applyFont="1" applyFill="1" applyBorder="1" applyAlignment="1">
      <alignment horizontal="center" vertical="center" wrapText="1"/>
    </xf>
    <xf numFmtId="164" fontId="10" fillId="0" borderId="1" xfId="0" applyNumberFormat="1" applyFont="1" applyFill="1" applyBorder="1" applyAlignment="1">
      <alignment horizontal="center" vertical="center" wrapText="1"/>
    </xf>
    <xf numFmtId="10" fontId="12" fillId="0" borderId="1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wrapText="1"/>
    </xf>
    <xf numFmtId="3" fontId="17" fillId="0" borderId="1" xfId="0" applyNumberFormat="1" applyFont="1" applyFill="1" applyBorder="1" applyAlignment="1">
      <alignment horizontal="left" vertical="center" wrapText="1"/>
    </xf>
    <xf numFmtId="0" fontId="13" fillId="0" borderId="1" xfId="2" applyFont="1" applyFill="1" applyBorder="1" applyAlignment="1">
      <alignment vertical="center" wrapText="1"/>
    </xf>
    <xf numFmtId="49" fontId="17" fillId="0" borderId="1" xfId="0" applyNumberFormat="1" applyFont="1" applyFill="1" applyBorder="1" applyAlignment="1">
      <alignment horizontal="left" vertical="center" wrapText="1"/>
    </xf>
    <xf numFmtId="0" fontId="18" fillId="0" borderId="1" xfId="0" applyFont="1" applyFill="1" applyBorder="1" applyAlignment="1">
      <alignment horizontal="left" vertical="center" wrapText="1"/>
    </xf>
    <xf numFmtId="3" fontId="9" fillId="0" borderId="1" xfId="0" applyNumberFormat="1" applyFont="1" applyFill="1" applyBorder="1" applyAlignment="1">
      <alignment horizontal="left" vertical="center" wrapText="1"/>
    </xf>
    <xf numFmtId="3" fontId="8" fillId="0" borderId="1" xfId="0" applyNumberFormat="1" applyFont="1" applyFill="1" applyBorder="1" applyAlignment="1">
      <alignment horizontal="left" vertical="center" wrapText="1" shrinkToFit="1"/>
    </xf>
    <xf numFmtId="0" fontId="19" fillId="0" borderId="1" xfId="0" applyFont="1" applyFill="1" applyBorder="1" applyAlignment="1">
      <alignment horizontal="left" vertical="center" wrapText="1"/>
    </xf>
    <xf numFmtId="3" fontId="8" fillId="0" borderId="1" xfId="0" applyNumberFormat="1" applyFont="1" applyFill="1" applyBorder="1" applyAlignment="1">
      <alignment horizontal="left" vertical="center" wrapText="1"/>
    </xf>
    <xf numFmtId="4" fontId="8" fillId="0" borderId="1" xfId="0" applyNumberFormat="1" applyFont="1" applyFill="1" applyBorder="1" applyAlignment="1">
      <alignment horizontal="left" vertical="center" wrapText="1"/>
    </xf>
    <xf numFmtId="164" fontId="8" fillId="0" borderId="3" xfId="0" applyNumberFormat="1" applyFont="1" applyFill="1" applyBorder="1" applyAlignment="1">
      <alignment horizontal="left" vertical="center" wrapText="1"/>
    </xf>
    <xf numFmtId="4" fontId="9" fillId="0" borderId="1" xfId="0" applyNumberFormat="1" applyFont="1" applyFill="1" applyBorder="1" applyAlignment="1">
      <alignment horizontal="center" vertical="center" wrapText="1"/>
    </xf>
    <xf numFmtId="164" fontId="8" fillId="0" borderId="1" xfId="0" applyNumberFormat="1" applyFont="1" applyFill="1" applyBorder="1" applyAlignment="1">
      <alignment horizontal="center" vertical="center" wrapText="1"/>
    </xf>
    <xf numFmtId="164" fontId="8" fillId="0" borderId="4" xfId="0" applyNumberFormat="1" applyFont="1" applyFill="1" applyBorder="1" applyAlignment="1">
      <alignment horizontal="left" vertical="center" wrapText="1"/>
    </xf>
    <xf numFmtId="4" fontId="8" fillId="0" borderId="1" xfId="0" applyNumberFormat="1" applyFont="1" applyFill="1" applyBorder="1" applyAlignment="1">
      <alignment horizontal="left" vertical="center" wrapText="1"/>
    </xf>
    <xf numFmtId="4" fontId="9" fillId="0" borderId="1" xfId="0" applyNumberFormat="1" applyFont="1" applyFill="1" applyBorder="1" applyAlignment="1">
      <alignment horizontal="left" vertical="center" wrapText="1"/>
    </xf>
    <xf numFmtId="4" fontId="8" fillId="0" borderId="1" xfId="0" applyNumberFormat="1" applyFont="1" applyFill="1" applyBorder="1" applyAlignment="1">
      <alignment horizontal="center" vertical="center" wrapText="1"/>
    </xf>
    <xf numFmtId="3" fontId="10" fillId="0" borderId="0" xfId="0" applyNumberFormat="1" applyFont="1" applyFill="1" applyBorder="1" applyAlignment="1">
      <alignment horizontal="left" vertical="center" wrapText="1"/>
    </xf>
    <xf numFmtId="3" fontId="10" fillId="0" borderId="0" xfId="0" applyNumberFormat="1" applyFont="1" applyFill="1" applyBorder="1" applyAlignment="1">
      <alignment horizontal="left" wrapText="1"/>
    </xf>
    <xf numFmtId="3" fontId="13" fillId="0" borderId="0" xfId="0" applyNumberFormat="1" applyFont="1" applyFill="1" applyBorder="1" applyAlignment="1">
      <alignment horizontal="left" wrapText="1"/>
    </xf>
    <xf numFmtId="0" fontId="21" fillId="0" borderId="0" xfId="0" applyFont="1" applyFill="1" applyBorder="1" applyAlignment="1">
      <alignment horizontal="left" wrapText="1"/>
    </xf>
    <xf numFmtId="3" fontId="17" fillId="0" borderId="0" xfId="0" applyNumberFormat="1" applyFont="1" applyFill="1" applyBorder="1" applyAlignment="1">
      <alignment horizontal="left" vertical="center" wrapText="1"/>
    </xf>
    <xf numFmtId="0" fontId="21" fillId="0" borderId="0" xfId="0" applyFont="1" applyFill="1" applyBorder="1" applyAlignment="1">
      <alignment horizontal="left" vertical="center" wrapText="1"/>
    </xf>
    <xf numFmtId="0" fontId="21" fillId="0" borderId="0" xfId="0" applyFont="1" applyFill="1" applyBorder="1" applyAlignment="1">
      <alignment horizontal="left" wrapText="1"/>
    </xf>
    <xf numFmtId="3" fontId="21" fillId="0" borderId="0" xfId="0" applyNumberFormat="1" applyFont="1" applyFill="1" applyBorder="1" applyAlignment="1">
      <alignment horizontal="left" wrapText="1"/>
    </xf>
    <xf numFmtId="165" fontId="21" fillId="0" borderId="0" xfId="0" applyNumberFormat="1" applyFont="1" applyFill="1" applyBorder="1" applyAlignment="1">
      <alignment horizontal="left" wrapText="1"/>
    </xf>
    <xf numFmtId="3" fontId="3" fillId="0" borderId="0" xfId="0" applyNumberFormat="1" applyFont="1" applyFill="1" applyBorder="1" applyAlignment="1">
      <alignment horizontal="left" vertical="center" wrapText="1"/>
    </xf>
    <xf numFmtId="165" fontId="3" fillId="0" borderId="0" xfId="0" applyNumberFormat="1" applyFont="1" applyFill="1" applyBorder="1" applyAlignment="1">
      <alignment horizontal="left" wrapText="1"/>
    </xf>
    <xf numFmtId="0" fontId="21" fillId="0" borderId="0" xfId="0" applyFont="1" applyFill="1" applyBorder="1" applyAlignment="1">
      <alignment horizontal="center" wrapText="1"/>
    </xf>
    <xf numFmtId="3" fontId="10" fillId="0" borderId="0" xfId="0" applyNumberFormat="1" applyFont="1" applyFill="1" applyAlignment="1">
      <alignment horizontal="left" vertical="center" wrapText="1"/>
    </xf>
    <xf numFmtId="49" fontId="12" fillId="0" borderId="0" xfId="0" applyNumberFormat="1" applyFont="1" applyFill="1" applyAlignment="1">
      <alignment wrapText="1"/>
    </xf>
    <xf numFmtId="2" fontId="12" fillId="0" borderId="0" xfId="0" applyNumberFormat="1" applyFont="1" applyFill="1" applyAlignment="1">
      <alignment wrapText="1"/>
    </xf>
    <xf numFmtId="0" fontId="12" fillId="0" borderId="0" xfId="0" applyFont="1" applyFill="1" applyAlignment="1">
      <alignment wrapText="1"/>
    </xf>
    <xf numFmtId="0" fontId="4" fillId="0" borderId="0" xfId="0" applyFont="1" applyFill="1" applyAlignment="1">
      <alignment vertical="center" wrapText="1"/>
    </xf>
    <xf numFmtId="0" fontId="27" fillId="0" borderId="0" xfId="0" applyFont="1" applyFill="1" applyAlignment="1">
      <alignment horizontal="center" wrapText="1"/>
    </xf>
    <xf numFmtId="3" fontId="29" fillId="0" borderId="0" xfId="0" applyNumberFormat="1" applyFont="1" applyFill="1" applyAlignment="1">
      <alignment horizontal="center" wrapText="1"/>
    </xf>
    <xf numFmtId="3" fontId="13" fillId="0" borderId="0" xfId="0" applyNumberFormat="1" applyFont="1" applyFill="1" applyBorder="1" applyAlignment="1">
      <alignment horizontal="left" wrapText="1"/>
    </xf>
    <xf numFmtId="3" fontId="12" fillId="0" borderId="0" xfId="0" applyNumberFormat="1" applyFont="1" applyFill="1" applyAlignment="1">
      <alignment horizontal="center" wrapText="1"/>
    </xf>
    <xf numFmtId="49" fontId="8" fillId="0" borderId="1" xfId="8" applyNumberFormat="1" applyFont="1" applyFill="1" applyBorder="1" applyAlignment="1">
      <alignment horizontal="center" vertical="center" wrapText="1"/>
    </xf>
    <xf numFmtId="3" fontId="8" fillId="0" borderId="1" xfId="8" applyNumberFormat="1" applyFont="1" applyFill="1" applyBorder="1" applyAlignment="1">
      <alignment horizontal="left" vertical="center" wrapText="1"/>
    </xf>
    <xf numFmtId="3" fontId="8" fillId="0" borderId="1" xfId="8" applyNumberFormat="1" applyFont="1" applyFill="1" applyBorder="1" applyAlignment="1">
      <alignment horizontal="center" vertical="center" wrapText="1"/>
    </xf>
    <xf numFmtId="3" fontId="30" fillId="0" borderId="1" xfId="8" applyNumberFormat="1" applyFont="1" applyFill="1" applyBorder="1" applyAlignment="1">
      <alignment horizontal="center" vertical="center" wrapText="1"/>
    </xf>
    <xf numFmtId="3" fontId="12" fillId="0" borderId="1" xfId="0" applyNumberFormat="1" applyFont="1" applyFill="1" applyBorder="1" applyAlignment="1">
      <alignment horizontal="center" wrapText="1"/>
    </xf>
    <xf numFmtId="49" fontId="13" fillId="0" borderId="1" xfId="8" applyNumberFormat="1" applyFont="1" applyFill="1" applyBorder="1" applyAlignment="1">
      <alignment horizontal="center" vertical="center" wrapText="1"/>
    </xf>
    <xf numFmtId="3" fontId="13" fillId="0" borderId="1" xfId="8" applyNumberFormat="1" applyFont="1" applyFill="1" applyBorder="1" applyAlignment="1">
      <alignment horizontal="left" vertical="center" wrapText="1"/>
    </xf>
    <xf numFmtId="3" fontId="13" fillId="0" borderId="1" xfId="8" applyNumberFormat="1" applyFont="1" applyFill="1" applyBorder="1" applyAlignment="1">
      <alignment horizontal="center" vertical="center" wrapText="1"/>
    </xf>
    <xf numFmtId="3" fontId="31" fillId="0" borderId="1" xfId="8" applyNumberFormat="1" applyFont="1" applyFill="1" applyBorder="1" applyAlignment="1">
      <alignment horizontal="center" vertical="center" wrapText="1"/>
    </xf>
    <xf numFmtId="3" fontId="32" fillId="0" borderId="1" xfId="0" applyNumberFormat="1" applyFont="1" applyFill="1" applyBorder="1" applyAlignment="1">
      <alignment horizontal="left" vertical="center" wrapText="1"/>
    </xf>
    <xf numFmtId="0" fontId="32" fillId="0" borderId="1" xfId="0" applyFont="1" applyFill="1" applyBorder="1" applyAlignment="1">
      <alignment vertical="center" wrapText="1"/>
    </xf>
    <xf numFmtId="3" fontId="32" fillId="0" borderId="1" xfId="0" applyNumberFormat="1" applyFont="1" applyFill="1" applyBorder="1" applyAlignment="1">
      <alignment vertical="center" wrapText="1"/>
    </xf>
    <xf numFmtId="3" fontId="33" fillId="0" borderId="1" xfId="0" applyNumberFormat="1" applyFont="1" applyFill="1" applyBorder="1" applyAlignment="1">
      <alignment horizontal="left" vertical="center" wrapText="1"/>
    </xf>
    <xf numFmtId="3" fontId="11" fillId="0" borderId="1" xfId="0" applyNumberFormat="1" applyFont="1" applyFill="1" applyBorder="1" applyAlignment="1">
      <alignment horizontal="center" wrapText="1"/>
    </xf>
    <xf numFmtId="3" fontId="11" fillId="0" borderId="0" xfId="0" applyNumberFormat="1" applyFont="1" applyFill="1" applyAlignment="1">
      <alignment horizontal="center" wrapText="1"/>
    </xf>
    <xf numFmtId="3" fontId="12" fillId="0" borderId="1" xfId="8" applyNumberFormat="1" applyFont="1" applyFill="1" applyBorder="1" applyAlignment="1">
      <alignment horizontal="left" vertical="center" wrapText="1"/>
    </xf>
    <xf numFmtId="167" fontId="10" fillId="0" borderId="1" xfId="0" applyNumberFormat="1" applyFont="1" applyFill="1" applyBorder="1" applyAlignment="1">
      <alignment horizontal="center" vertical="center" wrapText="1"/>
    </xf>
    <xf numFmtId="3" fontId="31" fillId="0" borderId="1" xfId="8" applyNumberFormat="1" applyFont="1" applyFill="1" applyBorder="1" applyAlignment="1">
      <alignment horizontal="left" vertical="center" wrapText="1"/>
    </xf>
    <xf numFmtId="167" fontId="10" fillId="0" borderId="1" xfId="7" applyNumberFormat="1" applyFont="1" applyFill="1" applyBorder="1" applyAlignment="1">
      <alignment horizontal="center" vertical="center" wrapText="1"/>
    </xf>
    <xf numFmtId="167" fontId="13" fillId="0" borderId="1" xfId="0" applyNumberFormat="1" applyFont="1" applyFill="1" applyBorder="1" applyAlignment="1">
      <alignment horizontal="center" vertical="center" wrapText="1"/>
    </xf>
    <xf numFmtId="167" fontId="13" fillId="0" borderId="1" xfId="8" applyNumberFormat="1" applyFont="1" applyFill="1" applyBorder="1" applyAlignment="1">
      <alignment horizontal="center" vertical="center" wrapText="1"/>
    </xf>
    <xf numFmtId="167" fontId="11" fillId="0" borderId="1" xfId="0" applyNumberFormat="1" applyFont="1" applyFill="1" applyBorder="1" applyAlignment="1">
      <alignment horizontal="center" vertical="center" wrapText="1"/>
    </xf>
    <xf numFmtId="168" fontId="13" fillId="0" borderId="1" xfId="0" applyNumberFormat="1" applyFont="1" applyFill="1" applyBorder="1" applyAlignment="1">
      <alignment horizontal="center" vertical="center" wrapText="1"/>
    </xf>
    <xf numFmtId="3" fontId="10" fillId="0" borderId="1" xfId="0" applyNumberFormat="1" applyFont="1" applyFill="1" applyBorder="1" applyAlignment="1">
      <alignment wrapText="1"/>
    </xf>
    <xf numFmtId="3" fontId="17" fillId="0" borderId="1" xfId="8" applyNumberFormat="1" applyFont="1" applyFill="1" applyBorder="1" applyAlignment="1">
      <alignment horizontal="left" vertical="center" wrapText="1"/>
    </xf>
    <xf numFmtId="167" fontId="13" fillId="0" borderId="1" xfId="5" applyNumberFormat="1" applyFont="1" applyFill="1" applyBorder="1" applyAlignment="1">
      <alignment horizontal="center" vertical="center" wrapText="1"/>
    </xf>
    <xf numFmtId="167" fontId="13" fillId="0" borderId="1" xfId="11" applyNumberFormat="1" applyFont="1" applyFill="1" applyBorder="1" applyAlignment="1">
      <alignment horizontal="center" vertical="center" wrapText="1"/>
    </xf>
    <xf numFmtId="167" fontId="35" fillId="0" borderId="1" xfId="5" applyNumberFormat="1" applyFont="1" applyFill="1" applyBorder="1" applyAlignment="1">
      <alignment horizontal="center" vertical="center" wrapText="1"/>
    </xf>
    <xf numFmtId="167" fontId="13" fillId="0" borderId="1" xfId="7" applyNumberFormat="1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3" fontId="36" fillId="0" borderId="1" xfId="8" applyNumberFormat="1" applyFont="1" applyFill="1" applyBorder="1" applyAlignment="1">
      <alignment horizontal="left" vertical="center" wrapText="1"/>
    </xf>
    <xf numFmtId="9" fontId="13" fillId="0" borderId="1" xfId="0" applyNumberFormat="1" applyFont="1" applyFill="1" applyBorder="1" applyAlignment="1">
      <alignment horizontal="center" vertical="center" wrapText="1"/>
    </xf>
    <xf numFmtId="3" fontId="10" fillId="0" borderId="1" xfId="0" applyNumberFormat="1" applyFont="1" applyFill="1" applyBorder="1" applyAlignment="1">
      <alignment vertical="center" wrapText="1"/>
    </xf>
    <xf numFmtId="3" fontId="8" fillId="0" borderId="1" xfId="8" applyNumberFormat="1" applyFont="1" applyFill="1" applyBorder="1" applyAlignment="1">
      <alignment horizontal="left" vertical="center" wrapText="1" shrinkToFit="1"/>
    </xf>
    <xf numFmtId="49" fontId="8" fillId="0" borderId="1" xfId="8" applyNumberFormat="1" applyFont="1" applyFill="1" applyBorder="1" applyAlignment="1">
      <alignment horizontal="center" vertical="center" wrapText="1"/>
    </xf>
    <xf numFmtId="3" fontId="8" fillId="0" borderId="1" xfId="8" applyNumberFormat="1" applyFont="1" applyFill="1" applyBorder="1" applyAlignment="1">
      <alignment horizontal="left" vertical="center" wrapText="1"/>
    </xf>
    <xf numFmtId="4" fontId="8" fillId="0" borderId="1" xfId="8" applyNumberFormat="1" applyFont="1" applyFill="1" applyBorder="1" applyAlignment="1">
      <alignment horizontal="left" vertical="center" wrapText="1"/>
    </xf>
    <xf numFmtId="4" fontId="8" fillId="0" borderId="1" xfId="8" applyNumberFormat="1" applyFont="1" applyFill="1" applyBorder="1" applyAlignment="1">
      <alignment horizontal="center" vertical="center" wrapText="1"/>
    </xf>
    <xf numFmtId="4" fontId="30" fillId="0" borderId="1" xfId="8" applyNumberFormat="1" applyFont="1" applyFill="1" applyBorder="1" applyAlignment="1">
      <alignment horizontal="center" vertical="center" wrapText="1"/>
    </xf>
    <xf numFmtId="4" fontId="12" fillId="0" borderId="1" xfId="0" applyNumberFormat="1" applyFont="1" applyFill="1" applyBorder="1" applyAlignment="1">
      <alignment horizontal="center" wrapText="1"/>
    </xf>
    <xf numFmtId="4" fontId="12" fillId="0" borderId="0" xfId="0" applyNumberFormat="1" applyFont="1" applyFill="1" applyAlignment="1">
      <alignment horizontal="center" wrapText="1"/>
    </xf>
    <xf numFmtId="49" fontId="13" fillId="0" borderId="0" xfId="8" applyNumberFormat="1" applyFont="1" applyFill="1" applyAlignment="1">
      <alignment horizontal="center" vertical="center" wrapText="1"/>
    </xf>
    <xf numFmtId="0" fontId="37" fillId="0" borderId="0" xfId="0" applyFont="1" applyFill="1" applyAlignment="1">
      <alignment wrapText="1"/>
    </xf>
    <xf numFmtId="3" fontId="13" fillId="0" borderId="0" xfId="0" applyNumberFormat="1" applyFont="1" applyFill="1" applyAlignment="1">
      <alignment vertical="center" wrapText="1"/>
    </xf>
    <xf numFmtId="3" fontId="13" fillId="0" borderId="0" xfId="8" applyNumberFormat="1" applyFont="1" applyFill="1" applyAlignment="1">
      <alignment horizontal="center" vertical="center" wrapText="1"/>
    </xf>
    <xf numFmtId="3" fontId="13" fillId="0" borderId="0" xfId="8" applyNumberFormat="1" applyFont="1" applyFill="1" applyAlignment="1">
      <alignment horizontal="left" vertical="center" wrapText="1"/>
    </xf>
    <xf numFmtId="3" fontId="12" fillId="0" borderId="0" xfId="0" applyNumberFormat="1" applyFont="1" applyFill="1" applyAlignment="1">
      <alignment horizontal="left" wrapText="1"/>
    </xf>
  </cellXfs>
  <cellStyles count="12">
    <cellStyle name="Обычный" xfId="0" builtinId="0"/>
    <cellStyle name="Обычный 10" xfId="3"/>
    <cellStyle name="Обычный 2" xfId="4"/>
    <cellStyle name="Обычный 2 11 3" xfId="5"/>
    <cellStyle name="Обычный 2 2" xfId="6"/>
    <cellStyle name="Обычный 89 2" xfId="2"/>
    <cellStyle name="Обычный_Бюджет ЖЫЛУ 2005 22 07 04" xfId="7"/>
    <cellStyle name="Обычный_ВОДА" xfId="1"/>
    <cellStyle name="Финансовый 16" xfId="8"/>
    <cellStyle name="Финансовый 2" xfId="9"/>
    <cellStyle name="Финансовый 2 10" xfId="10"/>
    <cellStyle name="Финансовый_Бюджет ЖЫЛУ 2005 22 07 04" xfId="1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48;&#1057;&#1055;&#1054;&#1051;&#1053;&#1045;&#1053;&#1048;&#1045;%20&#1058;&#1040;&#1056;&#1048;&#1060;&#1053;&#1067;&#1061;%20&#1057;&#1052;&#1045;&#1058;\2016%20&#1089;&#1076;&#1072;&#1083;&#1080;%20&#1074;%20&#1044;&#1040;&#1056;&#1045;&#1052;\2.&#1040;&#1085;&#1072;&#1083;&#1080;&#1079;%20&#1080;&#1089;&#1087;.&#1058;&#1057;%20&#1042;&#1054;&#1044;&#1040;%20&#1089;&#1076;&#1072;&#1083;&#1080;%20&#1074;%20&#1044;&#1040;&#1056;&#1045;&#1052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48;&#1057;&#1055;&#1054;&#1051;&#1053;&#1045;&#1053;&#1048;&#1045;%20&#1058;&#1040;&#1056;&#1048;&#1060;&#1053;&#1067;&#1061;%20&#1057;&#1052;&#1045;&#1058;\2016%20&#1089;&#1076;&#1072;&#1083;&#1080;%20&#1074;%20&#1044;&#1040;&#1056;&#1045;&#1052;\2.&#1040;&#1085;&#1072;&#1083;&#1080;&#1079;%20&#1080;&#1089;&#1087;.&#1058;&#1057;%20&#1050;&#1040;&#1053;%20%20&#1089;&#1076;&#1072;&#1083;&#1080;%20&#1074;%20&#1044;&#1040;&#1056;&#1045;&#1052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58;&#1040;&#1056;&#1048;&#1060;&#1053;&#1067;&#1045;%20&#1057;&#1052;&#1045;&#1058;&#1067;%20&#1042;&#1057;&#1045;\&#1050;&#1054;&#1056;&#1056;&#1045;&#1050;&#1058;&#1048;&#1056;&#1054;&#1042;&#1050;&#1040;%20&#1058;&#1057;\&#1050;&#1086;&#1088;&#1088;&#1077;&#1082;&#1090;&#1080;&#1088;&#1086;&#1074;&#1082;&#1072;%20&#1058;&#1072;&#1088;&#1080;&#1092;&#1085;&#1086;&#1081;%20&#1089;&#1084;&#1077;&#1090;&#1099;-2016\&#1050;&#1086;&#1088;&#1088;&#1077;&#1082;&#1090;%20&#1058;&#1057;%20-2016%20&#1054;&#1050;&#1054;&#1053;&#1063;\&#1058;&#1057;%20&#1076;&#1083;&#1103;%20&#1044;&#1040;&#1056;&#1045;&#1052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реестр"/>
      <sheetName val="Исполнение ТС 2016 водоснабжен"/>
      <sheetName val="ОП вода"/>
      <sheetName val="Лист1"/>
      <sheetName val="анализ реагентов"/>
      <sheetName val="анализ ср.цены реаг"/>
      <sheetName val="Анализ ЭЭ ВОДА факт"/>
      <sheetName val="расш.ээ помесячно"/>
      <sheetName val="1.2 запчасти"/>
      <sheetName val="1.3-6.10.1-ГСМ"/>
      <sheetName val="1.4 топливо"/>
      <sheetName val="1.6.покупная вода"/>
      <sheetName val="2-6.1 Зарплата"/>
      <sheetName val="3-6.3-7.1 аморт"/>
      <sheetName val="4.Ремонт"/>
      <sheetName val="5.2 плата за воду"/>
      <sheetName val="5.3 командировочные"/>
      <sheetName val="5.4 ОТиТБ"/>
      <sheetName val="5.6 Страхование"/>
      <sheetName val="5.8.3-6.10.5-7.2.8 проездные"/>
      <sheetName val="5.8.1-6.5.1-7.2.1 теплоэнергия"/>
      <sheetName val="5.5 дезинфекция,вывоз мусора"/>
      <sheetName val="5.7 Плата за эмиссию"/>
      <sheetName val="5.7.3.Госэнергоэкспертиза"/>
      <sheetName val="5.8.5 Поверка приборов"/>
      <sheetName val="5.8.6-6.10.13.Диагностика"/>
      <sheetName val="5.1-6.6-7.2.6. Услуги связи"/>
      <sheetName val="5.8.12 Выкопировки"/>
      <sheetName val="5.8.7 Материалы лаб"/>
      <sheetName val="5.8.8-6.10.2-7.2.5.Хозрасходы"/>
      <sheetName val="5.8.9 Обслуж. теплосчетчиков"/>
      <sheetName val="5.8.10 Разрешит. документы"/>
      <sheetName val="5.8.11 Тех.обслуживание НС"/>
      <sheetName val="5.8.13 Видеонаблюдение"/>
      <sheetName val="6.4-7.2.4 Содержание оргтех"/>
      <sheetName val="6.7 периодич.печать"/>
      <sheetName val="6.8 Налоги"/>
      <sheetName val="6.10.4 Оформление зем.уч."/>
      <sheetName val="6.10.8-7.2.2.Канцтовары"/>
      <sheetName val="6.10.9.Юр услуги"/>
      <sheetName val="6.10.11 АВС"/>
      <sheetName val="6.10.12-7.2.7 Услуги банка"/>
      <sheetName val="6.10.14 информ"/>
      <sheetName val="7.2.9.Услуги охраны"/>
      <sheetName val="7.2.10 Услуги ЕРЦ"/>
      <sheetName val="6.10.3-7.2.3 Почтовые расходы"/>
      <sheetName val="8.Вознаграждение"/>
      <sheetName val="Бюджет капвложений"/>
      <sheetName val="ИП ВОДА"/>
      <sheetName val="меропр. по сниж.потерь"/>
    </sheetNames>
    <sheetDataSet>
      <sheetData sheetId="0"/>
      <sheetData sheetId="1"/>
      <sheetData sheetId="2">
        <row r="26">
          <cell r="Q26">
            <v>2787.5264789999997</v>
          </cell>
        </row>
        <row r="27">
          <cell r="Q27">
            <v>14.758129361051218</v>
          </cell>
        </row>
        <row r="29">
          <cell r="Q29">
            <v>45121.357625000004</v>
          </cell>
        </row>
        <row r="42">
          <cell r="Q42">
            <v>5136784.1980099995</v>
          </cell>
        </row>
      </sheetData>
      <sheetData sheetId="3"/>
      <sheetData sheetId="4"/>
      <sheetData sheetId="5"/>
      <sheetData sheetId="6">
        <row r="111">
          <cell r="O111">
            <v>619054.66761400003</v>
          </cell>
        </row>
        <row r="118">
          <cell r="O118">
            <v>1687.7899949999996</v>
          </cell>
        </row>
        <row r="125">
          <cell r="O125">
            <v>352.50323599999996</v>
          </cell>
        </row>
      </sheetData>
      <sheetData sheetId="7"/>
      <sheetData sheetId="8">
        <row r="7">
          <cell r="P7">
            <v>10129.607999999998</v>
          </cell>
        </row>
      </sheetData>
      <sheetData sheetId="9">
        <row r="15">
          <cell r="N15">
            <v>1937.93309</v>
          </cell>
        </row>
      </sheetData>
      <sheetData sheetId="10">
        <row r="8">
          <cell r="H8">
            <v>759.60200000000009</v>
          </cell>
        </row>
      </sheetData>
      <sheetData sheetId="11">
        <row r="52">
          <cell r="Q52">
            <v>571324.3071166001</v>
          </cell>
        </row>
      </sheetData>
      <sheetData sheetId="12">
        <row r="15">
          <cell r="O15">
            <v>1193264.929</v>
          </cell>
        </row>
        <row r="16">
          <cell r="O16">
            <v>118133.734</v>
          </cell>
        </row>
        <row r="17">
          <cell r="O17">
            <v>5672.1100000000006</v>
          </cell>
        </row>
        <row r="20">
          <cell r="O20">
            <v>69253.432000000001</v>
          </cell>
        </row>
        <row r="21">
          <cell r="O21">
            <v>6712.3059999999987</v>
          </cell>
        </row>
      </sheetData>
      <sheetData sheetId="13">
        <row r="6">
          <cell r="O6">
            <v>577344.47500000009</v>
          </cell>
        </row>
        <row r="8">
          <cell r="O8">
            <v>9004.6850000000013</v>
          </cell>
        </row>
        <row r="9">
          <cell r="O9">
            <v>1561.6940000000004</v>
          </cell>
        </row>
      </sheetData>
      <sheetData sheetId="14">
        <row r="8">
          <cell r="D8">
            <v>104994.59999999999</v>
          </cell>
        </row>
      </sheetData>
      <sheetData sheetId="15">
        <row r="16">
          <cell r="O16">
            <v>8479.7243484830615</v>
          </cell>
        </row>
      </sheetData>
      <sheetData sheetId="16">
        <row r="8">
          <cell r="O8">
            <v>189.29700000000003</v>
          </cell>
        </row>
        <row r="11">
          <cell r="O11">
            <v>739.26065000000006</v>
          </cell>
        </row>
      </sheetData>
      <sheetData sheetId="17">
        <row r="16">
          <cell r="Q16">
            <v>34735.980449999995</v>
          </cell>
        </row>
      </sheetData>
      <sheetData sheetId="18">
        <row r="13">
          <cell r="R13">
            <v>4696.0039999999999</v>
          </cell>
        </row>
        <row r="14">
          <cell r="R14">
            <v>9438.2079999999987</v>
          </cell>
        </row>
        <row r="15">
          <cell r="R15">
            <v>2232.1640000000002</v>
          </cell>
        </row>
        <row r="16">
          <cell r="R16">
            <v>489.55199999999996</v>
          </cell>
        </row>
        <row r="17">
          <cell r="R17">
            <v>713.5200000000001</v>
          </cell>
        </row>
      </sheetData>
      <sheetData sheetId="19">
        <row r="8">
          <cell r="O8">
            <v>2541.4209999999998</v>
          </cell>
        </row>
        <row r="11">
          <cell r="O11">
            <v>182.65100000000001</v>
          </cell>
        </row>
        <row r="14">
          <cell r="O14">
            <v>5158.7419999999993</v>
          </cell>
        </row>
      </sheetData>
      <sheetData sheetId="20">
        <row r="11">
          <cell r="O11">
            <v>69102.609851663103</v>
          </cell>
        </row>
        <row r="34">
          <cell r="O34">
            <v>904.24675169470004</v>
          </cell>
        </row>
        <row r="47">
          <cell r="O47">
            <v>617.19344523000007</v>
          </cell>
        </row>
      </sheetData>
      <sheetData sheetId="21">
        <row r="8">
          <cell r="P8">
            <v>243.53399999999996</v>
          </cell>
        </row>
      </sheetData>
      <sheetData sheetId="22">
        <row r="9">
          <cell r="O9">
            <v>785.13900000000001</v>
          </cell>
        </row>
      </sheetData>
      <sheetData sheetId="23">
        <row r="13">
          <cell r="P13">
            <v>216.92499999999998</v>
          </cell>
        </row>
      </sheetData>
      <sheetData sheetId="24">
        <row r="7">
          <cell r="P7">
            <v>1023.9190000000001</v>
          </cell>
        </row>
      </sheetData>
      <sheetData sheetId="25">
        <row r="8">
          <cell r="O8">
            <v>171.67599999999999</v>
          </cell>
        </row>
        <row r="11">
          <cell r="O11">
            <v>529.47499999999991</v>
          </cell>
        </row>
      </sheetData>
      <sheetData sheetId="26">
        <row r="8">
          <cell r="O8">
            <v>1624.6976500000001</v>
          </cell>
        </row>
        <row r="11">
          <cell r="O11">
            <v>892.94468000000006</v>
          </cell>
        </row>
        <row r="14">
          <cell r="O14">
            <v>681.04899</v>
          </cell>
        </row>
      </sheetData>
      <sheetData sheetId="27">
        <row r="8">
          <cell r="P8">
            <v>5439.4156299999995</v>
          </cell>
        </row>
      </sheetData>
      <sheetData sheetId="28">
        <row r="8">
          <cell r="P8">
            <v>7920.1519999999991</v>
          </cell>
        </row>
      </sheetData>
      <sheetData sheetId="29">
        <row r="10">
          <cell r="O10">
            <v>3819.1272399999989</v>
          </cell>
        </row>
        <row r="13">
          <cell r="O13">
            <v>201.81272000000001</v>
          </cell>
        </row>
        <row r="16">
          <cell r="O16">
            <v>952.65404000000001</v>
          </cell>
        </row>
      </sheetData>
      <sheetData sheetId="30">
        <row r="9">
          <cell r="P9">
            <v>805.29200000000014</v>
          </cell>
        </row>
      </sheetData>
      <sheetData sheetId="31">
        <row r="11">
          <cell r="P11">
            <v>295.84700000000004</v>
          </cell>
        </row>
      </sheetData>
      <sheetData sheetId="32">
        <row r="19">
          <cell r="S19">
            <v>3731.797</v>
          </cell>
        </row>
      </sheetData>
      <sheetData sheetId="33">
        <row r="16">
          <cell r="Q16">
            <v>176.75</v>
          </cell>
        </row>
      </sheetData>
      <sheetData sheetId="34">
        <row r="10">
          <cell r="P10">
            <v>1175.6390000000001</v>
          </cell>
        </row>
        <row r="13">
          <cell r="P13">
            <v>184.01399999999998</v>
          </cell>
        </row>
      </sheetData>
      <sheetData sheetId="35">
        <row r="19">
          <cell r="R19">
            <v>324.30499999999995</v>
          </cell>
        </row>
      </sheetData>
      <sheetData sheetId="36">
        <row r="4">
          <cell r="D4">
            <v>31893.922999999999</v>
          </cell>
        </row>
        <row r="11">
          <cell r="D11">
            <v>46.8</v>
          </cell>
        </row>
        <row r="18">
          <cell r="D18">
            <v>2087.9389999999999</v>
          </cell>
        </row>
        <row r="26">
          <cell r="D26">
            <v>7925</v>
          </cell>
        </row>
        <row r="33">
          <cell r="D33">
            <v>42.42</v>
          </cell>
        </row>
        <row r="41">
          <cell r="D41">
            <v>1490</v>
          </cell>
        </row>
      </sheetData>
      <sheetData sheetId="37">
        <row r="7">
          <cell r="O7">
            <v>1650.2613699999997</v>
          </cell>
        </row>
      </sheetData>
      <sheetData sheetId="38">
        <row r="7">
          <cell r="O7">
            <v>1657.4977099999999</v>
          </cell>
        </row>
        <row r="10">
          <cell r="O10">
            <v>996.00351999999987</v>
          </cell>
        </row>
      </sheetData>
      <sheetData sheetId="39">
        <row r="14">
          <cell r="R14">
            <v>508.089</v>
          </cell>
        </row>
      </sheetData>
      <sheetData sheetId="40">
        <row r="8">
          <cell r="P8">
            <v>87.5</v>
          </cell>
        </row>
      </sheetData>
      <sheetData sheetId="41">
        <row r="8">
          <cell r="O8">
            <v>1074.4299800000003</v>
          </cell>
        </row>
        <row r="11">
          <cell r="O11">
            <v>46.995779999999996</v>
          </cell>
        </row>
      </sheetData>
      <sheetData sheetId="42">
        <row r="14">
          <cell r="P14">
            <v>494.42499999999995</v>
          </cell>
        </row>
      </sheetData>
      <sheetData sheetId="43">
        <row r="8">
          <cell r="O8">
            <v>402.78439999999995</v>
          </cell>
        </row>
      </sheetData>
      <sheetData sheetId="44">
        <row r="9">
          <cell r="P9">
            <v>73049.514999999999</v>
          </cell>
        </row>
      </sheetData>
      <sheetData sheetId="45">
        <row r="8">
          <cell r="P8">
            <v>174.41916999999998</v>
          </cell>
        </row>
        <row r="11">
          <cell r="P11">
            <v>236.45299999999997</v>
          </cell>
        </row>
      </sheetData>
      <sheetData sheetId="46">
        <row r="12">
          <cell r="N12">
            <v>13659.17895</v>
          </cell>
        </row>
      </sheetData>
      <sheetData sheetId="47"/>
      <sheetData sheetId="48"/>
      <sheetData sheetId="49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реестр"/>
      <sheetName val="исполнение ТС-2016 водоотведен"/>
      <sheetName val="ОП кан"/>
      <sheetName val="анализ ЭЭ  КАН факт"/>
      <sheetName val="расшиф ээ помесячно"/>
      <sheetName val="1.1.ГСМ"/>
      <sheetName val="1.2 топливо"/>
      <sheetName val="1.4 запчасти"/>
      <sheetName val="2.-6.1. Зарплата"/>
      <sheetName val="3.-6.4-7.1 аморт"/>
      <sheetName val="4.Ремонт"/>
      <sheetName val="5.1-6.7-7.2.6 Услуги связи"/>
      <sheetName val="5.2 командировочные"/>
      <sheetName val="5.3 ОТиТБ"/>
      <sheetName val="5.4.вывоз мусора"/>
      <sheetName val="5.5 Страхование"/>
      <sheetName val="5.6.Плата за эмиссию"/>
      <sheetName val="5.7.1-6.6.1-7.2.1 Теплоэнергия"/>
      <sheetName val="5.7.2-6.10.5.-7.2.9 Проездные"/>
      <sheetName val="5.7.3 Госэнергоэкспертиза"/>
      <sheetName val="5.7.4 ПОверка приборов"/>
      <sheetName val="5.7.5-6.10.13 Диагностика"/>
      <sheetName val="5.7.6 Материалы лаб"/>
      <sheetName val="5.7.7-6.10.2-7.2.5 Хозрасходы"/>
      <sheetName val="5.7.8 Обслуж.теплосчетчиков"/>
      <sheetName val="5.7.9 Разрешит.документы"/>
      <sheetName val="5.7.10 Капиталстрой"/>
      <sheetName val="5.7.11 тех.обслуживание НС"/>
      <sheetName val="5.7.12 Выкопировки"/>
      <sheetName val="5.7.13 Видеонаблюдение"/>
      <sheetName val="6.5-7.2.4 Содерж.оргтехники"/>
      <sheetName val="6.8 периодич.печать"/>
      <sheetName val="6.9 Налоги"/>
      <sheetName val="6.10.3-7.2.3 Почтовые "/>
      <sheetName val="6.10.4 Оформление зем.уч."/>
      <sheetName val="6.10.6 аудит"/>
      <sheetName val="6.10.8.-7.2.2. Канцтовары"/>
      <sheetName val="6.10.9.Юр.услуги"/>
      <sheetName val="6.10.11 АВС"/>
      <sheetName val="6.10.12-7.2.8 услуги банка"/>
      <sheetName val="6.10.14 Информ"/>
      <sheetName val="7.2.10 Услуги охраны"/>
      <sheetName val="7.2.11 Услуги ЕРЦ"/>
      <sheetName val="8.вознагр"/>
      <sheetName val="Бюджет капвложений"/>
      <sheetName val="ИП КАН"/>
    </sheetNames>
    <sheetDataSet>
      <sheetData sheetId="0"/>
      <sheetData sheetId="1"/>
      <sheetData sheetId="2">
        <row r="8">
          <cell r="BE8">
            <v>20541.142690000001</v>
          </cell>
        </row>
        <row r="12">
          <cell r="BE12">
            <v>2810813.9195300001</v>
          </cell>
        </row>
      </sheetData>
      <sheetData sheetId="3">
        <row r="131">
          <cell r="O131">
            <v>330010.44060599996</v>
          </cell>
        </row>
        <row r="139">
          <cell r="O139">
            <v>1687.7899949999996</v>
          </cell>
        </row>
        <row r="146">
          <cell r="O146">
            <v>352.50323599999996</v>
          </cell>
        </row>
      </sheetData>
      <sheetData sheetId="4"/>
      <sheetData sheetId="5">
        <row r="11">
          <cell r="N11">
            <v>13340.018010000002</v>
          </cell>
        </row>
        <row r="16">
          <cell r="N16">
            <v>1931.1816000000001</v>
          </cell>
        </row>
      </sheetData>
      <sheetData sheetId="6">
        <row r="8">
          <cell r="N8">
            <v>97.532999999999987</v>
          </cell>
        </row>
      </sheetData>
      <sheetData sheetId="7">
        <row r="8">
          <cell r="P8">
            <v>5023.75</v>
          </cell>
        </row>
      </sheetData>
      <sheetData sheetId="8">
        <row r="35">
          <cell r="O35">
            <v>747368.027</v>
          </cell>
        </row>
        <row r="36">
          <cell r="O36">
            <v>73101.620999999999</v>
          </cell>
        </row>
        <row r="37">
          <cell r="O37">
            <v>8531.5869199999997</v>
          </cell>
        </row>
        <row r="39">
          <cell r="O39">
            <v>69253.432000000001</v>
          </cell>
        </row>
        <row r="40">
          <cell r="O40">
            <v>6712.3059999999987</v>
          </cell>
        </row>
      </sheetData>
      <sheetData sheetId="9">
        <row r="11">
          <cell r="O11">
            <v>341951.43600000005</v>
          </cell>
        </row>
        <row r="13">
          <cell r="O13">
            <v>9004.7089999999989</v>
          </cell>
        </row>
        <row r="14">
          <cell r="O14">
            <v>1561.7249999999999</v>
          </cell>
        </row>
      </sheetData>
      <sheetData sheetId="10">
        <row r="12">
          <cell r="D12">
            <v>32450.440999999999</v>
          </cell>
        </row>
      </sheetData>
      <sheetData sheetId="11">
        <row r="9">
          <cell r="O9">
            <v>931.99708999999996</v>
          </cell>
        </row>
        <row r="12">
          <cell r="O12">
            <v>892.45468000000005</v>
          </cell>
        </row>
        <row r="15">
          <cell r="O15">
            <v>681.04899</v>
          </cell>
        </row>
      </sheetData>
      <sheetData sheetId="12">
        <row r="9">
          <cell r="O9">
            <v>117.973</v>
          </cell>
        </row>
        <row r="12">
          <cell r="O12">
            <v>739.25965000000008</v>
          </cell>
        </row>
      </sheetData>
      <sheetData sheetId="13">
        <row r="17">
          <cell r="Q17">
            <v>26823.751130000004</v>
          </cell>
        </row>
      </sheetData>
      <sheetData sheetId="14">
        <row r="11">
          <cell r="P11">
            <v>243.53399999999996</v>
          </cell>
        </row>
      </sheetData>
      <sheetData sheetId="15">
        <row r="19">
          <cell r="R19">
            <v>3151.0120000000002</v>
          </cell>
        </row>
        <row r="20">
          <cell r="R20">
            <v>5807.6809999999987</v>
          </cell>
        </row>
        <row r="21">
          <cell r="R21">
            <v>1856.0710000000004</v>
          </cell>
        </row>
        <row r="22">
          <cell r="R22">
            <v>489.55216999999993</v>
          </cell>
        </row>
      </sheetData>
      <sheetData sheetId="16">
        <row r="11">
          <cell r="O11">
            <v>20767.239999999998</v>
          </cell>
        </row>
      </sheetData>
      <sheetData sheetId="17">
        <row r="22">
          <cell r="O22">
            <v>7919.5365002345998</v>
          </cell>
        </row>
        <row r="35">
          <cell r="O35">
            <v>904.24675169470004</v>
          </cell>
        </row>
        <row r="48">
          <cell r="O48">
            <v>616.89448663000007</v>
          </cell>
        </row>
      </sheetData>
      <sheetData sheetId="18">
        <row r="9">
          <cell r="O9">
            <v>1613.1089999999997</v>
          </cell>
        </row>
        <row r="12">
          <cell r="O12">
            <v>182.64100000000002</v>
          </cell>
        </row>
        <row r="15">
          <cell r="O15">
            <v>5158.8149999999996</v>
          </cell>
        </row>
      </sheetData>
      <sheetData sheetId="19">
        <row r="14">
          <cell r="P14">
            <v>168.07</v>
          </cell>
        </row>
      </sheetData>
      <sheetData sheetId="20">
        <row r="8">
          <cell r="P8">
            <v>312.35999999999996</v>
          </cell>
        </row>
      </sheetData>
      <sheetData sheetId="21">
        <row r="9">
          <cell r="O9">
            <v>155</v>
          </cell>
        </row>
        <row r="12">
          <cell r="O12">
            <v>529.47499999999991</v>
          </cell>
        </row>
      </sheetData>
      <sheetData sheetId="22">
        <row r="9">
          <cell r="P9">
            <v>1647.0720000000001</v>
          </cell>
        </row>
      </sheetData>
      <sheetData sheetId="23">
        <row r="9">
          <cell r="O9">
            <v>2520.0641499999992</v>
          </cell>
        </row>
        <row r="12">
          <cell r="O12">
            <v>203.44614999999999</v>
          </cell>
        </row>
        <row r="15">
          <cell r="O15">
            <v>950.76007000000004</v>
          </cell>
        </row>
      </sheetData>
      <sheetData sheetId="24">
        <row r="10">
          <cell r="P10">
            <v>127.33199999999998</v>
          </cell>
        </row>
      </sheetData>
      <sheetData sheetId="25">
        <row r="12">
          <cell r="P12">
            <v>295.84700000000004</v>
          </cell>
        </row>
      </sheetData>
      <sheetData sheetId="26">
        <row r="21">
          <cell r="H21">
            <v>154923.18840000001</v>
          </cell>
        </row>
      </sheetData>
      <sheetData sheetId="27">
        <row r="7">
          <cell r="S7">
            <v>2258.7289999999998</v>
          </cell>
        </row>
      </sheetData>
      <sheetData sheetId="28">
        <row r="9">
          <cell r="P9">
            <v>914.82499999999993</v>
          </cell>
        </row>
      </sheetData>
      <sheetData sheetId="29">
        <row r="17">
          <cell r="Q17">
            <v>98.210000000000022</v>
          </cell>
        </row>
      </sheetData>
      <sheetData sheetId="30">
        <row r="11">
          <cell r="P11">
            <v>1142.1559999999999</v>
          </cell>
        </row>
        <row r="14">
          <cell r="P14">
            <v>167.91800000000001</v>
          </cell>
        </row>
      </sheetData>
      <sheetData sheetId="31">
        <row r="20">
          <cell r="R20">
            <v>324.30499999999995</v>
          </cell>
        </row>
      </sheetData>
      <sheetData sheetId="32">
        <row r="5">
          <cell r="D5">
            <v>71524.642000000007</v>
          </cell>
        </row>
        <row r="12">
          <cell r="D12">
            <v>46.8</v>
          </cell>
        </row>
        <row r="19">
          <cell r="D19">
            <v>1111.306</v>
          </cell>
        </row>
        <row r="27">
          <cell r="D27">
            <v>12715</v>
          </cell>
        </row>
        <row r="34">
          <cell r="D34">
            <v>42.42</v>
          </cell>
        </row>
      </sheetData>
      <sheetData sheetId="33">
        <row r="9">
          <cell r="P9">
            <v>174.41907</v>
          </cell>
        </row>
        <row r="12">
          <cell r="P12">
            <v>236.45299999999997</v>
          </cell>
        </row>
      </sheetData>
      <sheetData sheetId="34">
        <row r="8">
          <cell r="O8">
            <v>1445.56837</v>
          </cell>
        </row>
      </sheetData>
      <sheetData sheetId="35">
        <row r="6">
          <cell r="P6">
            <v>1333.9279999999999</v>
          </cell>
        </row>
      </sheetData>
      <sheetData sheetId="36">
        <row r="9">
          <cell r="O9">
            <v>1651.55078</v>
          </cell>
        </row>
        <row r="12">
          <cell r="O12">
            <v>997.47958999999992</v>
          </cell>
        </row>
      </sheetData>
      <sheetData sheetId="37">
        <row r="15">
          <cell r="R15">
            <v>508.089</v>
          </cell>
        </row>
      </sheetData>
      <sheetData sheetId="38">
        <row r="9">
          <cell r="P9">
            <v>87.5</v>
          </cell>
        </row>
      </sheetData>
      <sheetData sheetId="39">
        <row r="9">
          <cell r="O9">
            <v>1067.7588800000001</v>
          </cell>
        </row>
        <row r="12">
          <cell r="O12">
            <v>46.966520000000003</v>
          </cell>
        </row>
      </sheetData>
      <sheetData sheetId="40">
        <row r="15">
          <cell r="P15">
            <v>494.42499999999995</v>
          </cell>
        </row>
      </sheetData>
      <sheetData sheetId="41">
        <row r="9">
          <cell r="O9">
            <v>402.78480000000002</v>
          </cell>
        </row>
      </sheetData>
      <sheetData sheetId="42">
        <row r="10">
          <cell r="P10">
            <v>73049.514999999999</v>
          </cell>
        </row>
      </sheetData>
      <sheetData sheetId="43">
        <row r="13">
          <cell r="N13">
            <v>42172.626399999994</v>
          </cell>
        </row>
      </sheetData>
      <sheetData sheetId="44"/>
      <sheetData sheetId="45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ТС 2016-2020 ВОДА в ДАРЕМ"/>
      <sheetName val="ТС 2016-2020 КАН в Дарем"/>
      <sheetName val="2016 ВОДА"/>
      <sheetName val="2016 КАН"/>
      <sheetName val="Экономия ВОДА"/>
      <sheetName val="Экономия КАН"/>
      <sheetName val="Лист1"/>
    </sheetNames>
    <sheetDataSet>
      <sheetData sheetId="0"/>
      <sheetData sheetId="1">
        <row r="78">
          <cell r="E78">
            <v>1526.09691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70C0"/>
    <pageSetUpPr fitToPage="1"/>
  </sheetPr>
  <dimension ref="A1:H259"/>
  <sheetViews>
    <sheetView view="pageBreakPreview" topLeftCell="A16" zoomScale="70" zoomScaleNormal="90" zoomScaleSheetLayoutView="70" workbookViewId="0">
      <selection activeCell="M29" sqref="M29"/>
    </sheetView>
  </sheetViews>
  <sheetFormatPr defaultColWidth="14.140625" defaultRowHeight="57" customHeight="1" outlineLevelRow="1"/>
  <cols>
    <col min="1" max="1" width="8.42578125" style="78" customWidth="1"/>
    <col min="2" max="2" width="40.140625" style="78" customWidth="1"/>
    <col min="3" max="3" width="12.42578125" style="78" customWidth="1"/>
    <col min="4" max="4" width="20.28515625" style="18" customWidth="1"/>
    <col min="5" max="5" width="19" style="18" customWidth="1"/>
    <col min="6" max="6" width="14.85546875" style="36" customWidth="1"/>
    <col min="7" max="7" width="83.7109375" style="18" customWidth="1"/>
    <col min="8" max="16384" width="14.140625" style="18"/>
  </cols>
  <sheetData>
    <row r="1" spans="1:7" s="3" customFormat="1" ht="82.5" customHeight="1">
      <c r="A1" s="1"/>
      <c r="B1" s="1"/>
      <c r="C1" s="1"/>
      <c r="D1" s="2"/>
      <c r="F1" s="4"/>
      <c r="G1" s="4" t="s">
        <v>0</v>
      </c>
    </row>
    <row r="2" spans="1:7" s="3" customFormat="1" ht="14.25" customHeight="1">
      <c r="A2" s="1"/>
      <c r="B2" s="1"/>
      <c r="C2" s="1"/>
      <c r="D2" s="2"/>
      <c r="E2" s="5"/>
      <c r="F2" s="6"/>
    </row>
    <row r="3" spans="1:7" s="3" customFormat="1" ht="21.75" customHeight="1">
      <c r="A3" s="7" t="s">
        <v>1</v>
      </c>
      <c r="B3" s="7"/>
      <c r="C3" s="7"/>
      <c r="D3" s="7"/>
      <c r="E3" s="7"/>
      <c r="F3" s="7"/>
      <c r="G3" s="7"/>
    </row>
    <row r="4" spans="1:7" s="3" customFormat="1" ht="14.25" customHeight="1">
      <c r="A4" s="8"/>
      <c r="B4" s="9"/>
      <c r="C4" s="9"/>
      <c r="D4" s="10"/>
      <c r="E4" s="11"/>
      <c r="F4" s="12"/>
    </row>
    <row r="5" spans="1:7" s="3" customFormat="1" ht="21.75" customHeight="1">
      <c r="A5" s="7" t="s">
        <v>2</v>
      </c>
      <c r="B5" s="7"/>
      <c r="C5" s="7"/>
      <c r="D5" s="7"/>
      <c r="E5" s="7"/>
      <c r="F5" s="7"/>
      <c r="G5" s="7"/>
    </row>
    <row r="6" spans="1:7" s="3" customFormat="1" ht="21.75" customHeight="1">
      <c r="A6" s="13" t="s">
        <v>3</v>
      </c>
      <c r="B6" s="13"/>
      <c r="C6" s="13"/>
      <c r="D6" s="13"/>
      <c r="E6" s="13"/>
      <c r="F6" s="13"/>
      <c r="G6" s="13"/>
    </row>
    <row r="7" spans="1:7" s="3" customFormat="1" ht="18.75">
      <c r="A7" s="14" t="s">
        <v>4</v>
      </c>
      <c r="B7" s="14"/>
      <c r="C7" s="14"/>
      <c r="D7" s="15"/>
      <c r="F7" s="6"/>
    </row>
    <row r="8" spans="1:7" s="3" customFormat="1" ht="18.75">
      <c r="A8" s="14" t="s">
        <v>5</v>
      </c>
      <c r="B8" s="14"/>
      <c r="C8" s="14"/>
      <c r="D8" s="15"/>
      <c r="F8" s="6"/>
    </row>
    <row r="9" spans="1:7" ht="101.25" customHeight="1">
      <c r="A9" s="16" t="s">
        <v>6</v>
      </c>
      <c r="B9" s="16" t="s">
        <v>7</v>
      </c>
      <c r="C9" s="16" t="s">
        <v>8</v>
      </c>
      <c r="D9" s="16" t="s">
        <v>9</v>
      </c>
      <c r="E9" s="16" t="s">
        <v>10</v>
      </c>
      <c r="F9" s="16" t="s">
        <v>11</v>
      </c>
      <c r="G9" s="17" t="s">
        <v>12</v>
      </c>
    </row>
    <row r="10" spans="1:7" s="23" customFormat="1" ht="31.5">
      <c r="A10" s="19" t="s">
        <v>13</v>
      </c>
      <c r="B10" s="19" t="s">
        <v>14</v>
      </c>
      <c r="C10" s="19" t="s">
        <v>15</v>
      </c>
      <c r="D10" s="16">
        <f>D11+D18+D22+D23+D24</f>
        <v>3751787.0086082024</v>
      </c>
      <c r="E10" s="20">
        <f>E11+E18+E22+E23+E24</f>
        <v>3698990.6953807464</v>
      </c>
      <c r="F10" s="21"/>
      <c r="G10" s="22"/>
    </row>
    <row r="11" spans="1:7" ht="15.75">
      <c r="A11" s="24" t="s">
        <v>16</v>
      </c>
      <c r="B11" s="19" t="s">
        <v>17</v>
      </c>
      <c r="C11" s="19" t="s">
        <v>15</v>
      </c>
      <c r="D11" s="16">
        <f>D12+D13+D14+D15+D16+D17</f>
        <v>1566000.5086082022</v>
      </c>
      <c r="E11" s="20">
        <f>E12+E13+E14+E15+E16+E17</f>
        <v>1508691.6952106003</v>
      </c>
      <c r="F11" s="21"/>
      <c r="G11" s="25"/>
    </row>
    <row r="12" spans="1:7" s="32" customFormat="1" ht="209.25" customHeight="1">
      <c r="A12" s="26" t="s">
        <v>18</v>
      </c>
      <c r="B12" s="27" t="s">
        <v>19</v>
      </c>
      <c r="C12" s="27" t="s">
        <v>15</v>
      </c>
      <c r="D12" s="28">
        <v>215971.96028709103</v>
      </c>
      <c r="E12" s="29">
        <v>215198.06246999998</v>
      </c>
      <c r="F12" s="30">
        <v>-3.5833254282746489E-3</v>
      </c>
      <c r="G12" s="31" t="s">
        <v>20</v>
      </c>
    </row>
    <row r="13" spans="1:7" ht="31.5">
      <c r="A13" s="26" t="s">
        <v>21</v>
      </c>
      <c r="B13" s="27" t="s">
        <v>22</v>
      </c>
      <c r="C13" s="27" t="s">
        <v>15</v>
      </c>
      <c r="D13" s="28">
        <v>10149</v>
      </c>
      <c r="E13" s="28">
        <f>'[1]1.2 запчасти'!P7</f>
        <v>10129.607999999998</v>
      </c>
      <c r="F13" s="30">
        <v>-1.9107301211943684E-3</v>
      </c>
      <c r="G13" s="33" t="s">
        <v>23</v>
      </c>
    </row>
    <row r="14" spans="1:7" s="36" customFormat="1" ht="15.75">
      <c r="A14" s="34" t="s">
        <v>24</v>
      </c>
      <c r="B14" s="31" t="s">
        <v>25</v>
      </c>
      <c r="C14" s="27" t="s">
        <v>15</v>
      </c>
      <c r="D14" s="35">
        <v>96888.548321111113</v>
      </c>
      <c r="E14" s="28">
        <v>92225.448009999978</v>
      </c>
      <c r="F14" s="30">
        <v>-4.8128498072409334E-2</v>
      </c>
      <c r="G14" s="31" t="s">
        <v>26</v>
      </c>
    </row>
    <row r="15" spans="1:7" s="36" customFormat="1" ht="15.75">
      <c r="A15" s="34" t="s">
        <v>27</v>
      </c>
      <c r="B15" s="31" t="s">
        <v>28</v>
      </c>
      <c r="C15" s="27" t="s">
        <v>15</v>
      </c>
      <c r="D15" s="35">
        <v>754</v>
      </c>
      <c r="E15" s="28">
        <f>'[1]1.4 топливо'!H8</f>
        <v>759.60200000000009</v>
      </c>
      <c r="F15" s="30">
        <v>7.4297082228117891E-3</v>
      </c>
      <c r="G15" s="37"/>
    </row>
    <row r="16" spans="1:7" s="36" customFormat="1" ht="178.5" customHeight="1">
      <c r="A16" s="34" t="s">
        <v>29</v>
      </c>
      <c r="B16" s="31" t="s">
        <v>30</v>
      </c>
      <c r="C16" s="27" t="s">
        <v>15</v>
      </c>
      <c r="D16" s="35">
        <v>657386</v>
      </c>
      <c r="E16" s="28">
        <f>'[1]Анализ ЭЭ ВОДА факт'!O111</f>
        <v>619054.66761400003</v>
      </c>
      <c r="F16" s="30">
        <v>-5.8308714189228193E-2</v>
      </c>
      <c r="G16" s="38" t="s">
        <v>31</v>
      </c>
    </row>
    <row r="17" spans="1:7" s="36" customFormat="1" ht="180.75" customHeight="1">
      <c r="A17" s="34" t="s">
        <v>32</v>
      </c>
      <c r="B17" s="31" t="s">
        <v>33</v>
      </c>
      <c r="C17" s="27" t="s">
        <v>15</v>
      </c>
      <c r="D17" s="35">
        <v>584851</v>
      </c>
      <c r="E17" s="28">
        <f>'[1]1.6.покупная вода'!Q52</f>
        <v>571324.3071166001</v>
      </c>
      <c r="F17" s="30">
        <v>-2.3128442771577544E-2</v>
      </c>
      <c r="G17" s="33" t="s">
        <v>34</v>
      </c>
    </row>
    <row r="18" spans="1:7" s="41" customFormat="1" ht="15.75">
      <c r="A18" s="39" t="s">
        <v>35</v>
      </c>
      <c r="B18" s="19" t="s">
        <v>36</v>
      </c>
      <c r="C18" s="27" t="s">
        <v>15</v>
      </c>
      <c r="D18" s="16">
        <f>D19+D20+D21</f>
        <v>1318403.5</v>
      </c>
      <c r="E18" s="16">
        <f>E19+E20+E21</f>
        <v>1317070.773</v>
      </c>
      <c r="F18" s="30">
        <v>-1.0108642763766264E-3</v>
      </c>
      <c r="G18" s="40"/>
    </row>
    <row r="19" spans="1:7" ht="63">
      <c r="A19" s="26" t="s">
        <v>37</v>
      </c>
      <c r="B19" s="27" t="s">
        <v>38</v>
      </c>
      <c r="C19" s="27" t="s">
        <v>15</v>
      </c>
      <c r="D19" s="28">
        <v>1193277.3999999999</v>
      </c>
      <c r="E19" s="42">
        <f>'[1]2-6.1 Зарплата'!O15</f>
        <v>1193264.929</v>
      </c>
      <c r="F19" s="43">
        <v>-1.0451048515544787E-5</v>
      </c>
      <c r="G19" s="44" t="s">
        <v>39</v>
      </c>
    </row>
    <row r="20" spans="1:7" ht="15.75">
      <c r="A20" s="26" t="s">
        <v>40</v>
      </c>
      <c r="B20" s="27" t="s">
        <v>41</v>
      </c>
      <c r="C20" s="27" t="s">
        <v>15</v>
      </c>
      <c r="D20" s="28">
        <v>118134.1</v>
      </c>
      <c r="E20" s="28">
        <f>'[1]2-6.1 Зарплата'!O16</f>
        <v>118133.734</v>
      </c>
      <c r="F20" s="30">
        <v>-3.0981740243425088E-6</v>
      </c>
      <c r="G20" s="44"/>
    </row>
    <row r="21" spans="1:7" s="36" customFormat="1" ht="47.25">
      <c r="A21" s="34" t="s">
        <v>42</v>
      </c>
      <c r="B21" s="31" t="s">
        <v>43</v>
      </c>
      <c r="C21" s="27" t="s">
        <v>15</v>
      </c>
      <c r="D21" s="28">
        <v>6992</v>
      </c>
      <c r="E21" s="28">
        <f>'[1]2-6.1 Зарплата'!O17</f>
        <v>5672.1100000000006</v>
      </c>
      <c r="F21" s="30">
        <v>-0.18877145308924476</v>
      </c>
      <c r="G21" s="44" t="s">
        <v>44</v>
      </c>
    </row>
    <row r="22" spans="1:7" s="36" customFormat="1" ht="15.75">
      <c r="A22" s="39" t="s">
        <v>45</v>
      </c>
      <c r="B22" s="19" t="s">
        <v>46</v>
      </c>
      <c r="C22" s="27" t="s">
        <v>15</v>
      </c>
      <c r="D22" s="16">
        <v>558831</v>
      </c>
      <c r="E22" s="16">
        <f>'[1]3-6.3-7.1 аморт'!O6</f>
        <v>577344.47500000009</v>
      </c>
      <c r="F22" s="30">
        <v>3.3128933434258469E-2</v>
      </c>
      <c r="G22" s="37"/>
    </row>
    <row r="23" spans="1:7" s="41" customFormat="1" ht="15.75">
      <c r="A23" s="39" t="s">
        <v>47</v>
      </c>
      <c r="B23" s="19" t="s">
        <v>48</v>
      </c>
      <c r="C23" s="27" t="s">
        <v>15</v>
      </c>
      <c r="D23" s="16">
        <v>137251</v>
      </c>
      <c r="E23" s="16">
        <v>137011</v>
      </c>
      <c r="F23" s="30">
        <v>-1.7465665095335807E-3</v>
      </c>
      <c r="G23" s="44" t="s">
        <v>49</v>
      </c>
    </row>
    <row r="24" spans="1:7" s="41" customFormat="1" ht="15.75">
      <c r="A24" s="39" t="s">
        <v>50</v>
      </c>
      <c r="B24" s="19" t="s">
        <v>51</v>
      </c>
      <c r="C24" s="27" t="s">
        <v>15</v>
      </c>
      <c r="D24" s="16">
        <v>171301</v>
      </c>
      <c r="E24" s="20">
        <f>E25+E26+E27+E28+E29+E30+E35+E36</f>
        <v>158872.75217014618</v>
      </c>
      <c r="F24" s="30"/>
      <c r="G24" s="44"/>
    </row>
    <row r="25" spans="1:7" s="41" customFormat="1" ht="15.75">
      <c r="A25" s="26" t="s">
        <v>52</v>
      </c>
      <c r="B25" s="27" t="s">
        <v>53</v>
      </c>
      <c r="C25" s="27" t="s">
        <v>15</v>
      </c>
      <c r="D25" s="35">
        <v>1681</v>
      </c>
      <c r="E25" s="28">
        <f>'[1]5.1-6.6-7.2.6. Услуги связи'!O8</f>
        <v>1624.6976500000001</v>
      </c>
      <c r="F25" s="30">
        <v>-3.3493367043426495E-2</v>
      </c>
      <c r="G25" s="44" t="s">
        <v>49</v>
      </c>
    </row>
    <row r="26" spans="1:7" ht="15.75">
      <c r="A26" s="26" t="s">
        <v>54</v>
      </c>
      <c r="B26" s="27" t="s">
        <v>55</v>
      </c>
      <c r="C26" s="27" t="s">
        <v>15</v>
      </c>
      <c r="D26" s="28">
        <v>8504</v>
      </c>
      <c r="E26" s="28">
        <f>'[1]5.2 плата за воду'!O16</f>
        <v>8479.7243484830615</v>
      </c>
      <c r="F26" s="30">
        <v>-2.8546156534499673E-3</v>
      </c>
      <c r="G26" s="44" t="s">
        <v>49</v>
      </c>
    </row>
    <row r="27" spans="1:7" ht="15.75">
      <c r="A27" s="34" t="s">
        <v>56</v>
      </c>
      <c r="B27" s="31" t="s">
        <v>57</v>
      </c>
      <c r="C27" s="27" t="s">
        <v>15</v>
      </c>
      <c r="D27" s="28">
        <v>199</v>
      </c>
      <c r="E27" s="28">
        <f>'[1]5.3 командировочные'!O8</f>
        <v>189.29700000000003</v>
      </c>
      <c r="F27" s="30">
        <v>-4.8758793969849119E-2</v>
      </c>
      <c r="G27" s="44" t="s">
        <v>49</v>
      </c>
    </row>
    <row r="28" spans="1:7" s="36" customFormat="1" ht="15.75">
      <c r="A28" s="34" t="s">
        <v>58</v>
      </c>
      <c r="B28" s="31" t="s">
        <v>59</v>
      </c>
      <c r="C28" s="27" t="s">
        <v>15</v>
      </c>
      <c r="D28" s="35">
        <v>33947</v>
      </c>
      <c r="E28" s="28">
        <f>'[1]5.4 ОТиТБ'!Q16</f>
        <v>34735.980449999995</v>
      </c>
      <c r="F28" s="30">
        <v>2.3241536807376072E-2</v>
      </c>
      <c r="G28" s="45"/>
    </row>
    <row r="29" spans="1:7" s="36" customFormat="1" ht="15.75">
      <c r="A29" s="26" t="s">
        <v>60</v>
      </c>
      <c r="B29" s="27" t="s">
        <v>61</v>
      </c>
      <c r="C29" s="27" t="s">
        <v>15</v>
      </c>
      <c r="D29" s="35">
        <v>245</v>
      </c>
      <c r="E29" s="28">
        <f>'[1]5.5 дезинфекция,вывоз мусора'!P8</f>
        <v>243.53399999999996</v>
      </c>
      <c r="F29" s="30">
        <v>-5.9836734693879045E-3</v>
      </c>
      <c r="G29" s="44" t="s">
        <v>49</v>
      </c>
    </row>
    <row r="30" spans="1:7" ht="15.75">
      <c r="A30" s="26" t="s">
        <v>62</v>
      </c>
      <c r="B30" s="27" t="s">
        <v>63</v>
      </c>
      <c r="C30" s="27" t="s">
        <v>15</v>
      </c>
      <c r="D30" s="35">
        <f>SUM(D31:D34)</f>
        <v>17527.400000000001</v>
      </c>
      <c r="E30" s="28">
        <f>SUM(E31:E34)</f>
        <v>17569.448</v>
      </c>
      <c r="F30" s="30">
        <v>2.3989867293494659E-3</v>
      </c>
      <c r="G30" s="44"/>
    </row>
    <row r="31" spans="1:7" ht="31.5">
      <c r="A31" s="26" t="s">
        <v>64</v>
      </c>
      <c r="B31" s="27" t="s">
        <v>65</v>
      </c>
      <c r="C31" s="27" t="s">
        <v>15</v>
      </c>
      <c r="D31" s="28">
        <v>14134</v>
      </c>
      <c r="E31" s="28">
        <f>'[1]5.6 Страхование'!R13+'[1]5.6 Страхование'!R14</f>
        <v>14134.212</v>
      </c>
      <c r="F31" s="30">
        <v>1.4999292486170535E-5</v>
      </c>
      <c r="G31" s="44"/>
    </row>
    <row r="32" spans="1:7" ht="31.5">
      <c r="A32" s="26" t="s">
        <v>66</v>
      </c>
      <c r="B32" s="27" t="s">
        <v>67</v>
      </c>
      <c r="C32" s="27" t="s">
        <v>15</v>
      </c>
      <c r="D32" s="28">
        <v>2190</v>
      </c>
      <c r="E32" s="28">
        <f>'[1]5.6 Страхование'!R15</f>
        <v>2232.1640000000002</v>
      </c>
      <c r="F32" s="30">
        <v>1.9252968036529778E-2</v>
      </c>
      <c r="G32" s="45"/>
    </row>
    <row r="33" spans="1:7" ht="31.5">
      <c r="A33" s="26" t="s">
        <v>68</v>
      </c>
      <c r="B33" s="27" t="s">
        <v>69</v>
      </c>
      <c r="C33" s="27" t="s">
        <v>15</v>
      </c>
      <c r="D33" s="28">
        <v>490</v>
      </c>
      <c r="E33" s="28">
        <f>'[1]5.6 Страхование'!R16</f>
        <v>489.55199999999996</v>
      </c>
      <c r="F33" s="46">
        <v>-9.1428571428578756E-4</v>
      </c>
      <c r="G33" s="44"/>
    </row>
    <row r="34" spans="1:7" ht="63">
      <c r="A34" s="26" t="s">
        <v>70</v>
      </c>
      <c r="B34" s="27" t="s">
        <v>71</v>
      </c>
      <c r="C34" s="27" t="s">
        <v>15</v>
      </c>
      <c r="D34" s="28">
        <v>713.4</v>
      </c>
      <c r="E34" s="47">
        <f>'[1]5.6 Страхование'!R17</f>
        <v>713.5200000000001</v>
      </c>
      <c r="F34" s="30">
        <v>1.6820857863767625E-4</v>
      </c>
      <c r="G34" s="44"/>
    </row>
    <row r="35" spans="1:7" ht="15.75">
      <c r="A35" s="26" t="s">
        <v>72</v>
      </c>
      <c r="B35" s="27" t="s">
        <v>73</v>
      </c>
      <c r="C35" s="27" t="s">
        <v>15</v>
      </c>
      <c r="D35" s="28">
        <v>815</v>
      </c>
      <c r="E35" s="28">
        <f>'[1]5.7 Плата за эмиссию'!O9</f>
        <v>785.13900000000001</v>
      </c>
      <c r="F35" s="30">
        <v>-3.6639263803680967E-2</v>
      </c>
      <c r="G35" s="44" t="s">
        <v>49</v>
      </c>
    </row>
    <row r="36" spans="1:7" ht="15.75">
      <c r="A36" s="26" t="s">
        <v>74</v>
      </c>
      <c r="B36" s="27" t="s">
        <v>75</v>
      </c>
      <c r="C36" s="27" t="s">
        <v>15</v>
      </c>
      <c r="D36" s="28">
        <v>108382</v>
      </c>
      <c r="E36" s="29">
        <f>SUM(E37:E49)</f>
        <v>95244.931721663117</v>
      </c>
      <c r="F36" s="30"/>
      <c r="G36" s="44"/>
    </row>
    <row r="37" spans="1:7" ht="141.75">
      <c r="A37" s="34" t="s">
        <v>76</v>
      </c>
      <c r="B37" s="31" t="s">
        <v>77</v>
      </c>
      <c r="C37" s="27" t="s">
        <v>15</v>
      </c>
      <c r="D37" s="28">
        <v>82146</v>
      </c>
      <c r="E37" s="28">
        <f>'[1]5.8.1-6.5.1-7.2.1 теплоэнергия'!O11</f>
        <v>69102.609851663103</v>
      </c>
      <c r="F37" s="30">
        <v>-0.15878302228150973</v>
      </c>
      <c r="G37" s="44" t="s">
        <v>78</v>
      </c>
    </row>
    <row r="38" spans="1:7" s="36" customFormat="1" ht="31.5">
      <c r="A38" s="34" t="s">
        <v>79</v>
      </c>
      <c r="B38" s="27" t="s">
        <v>80</v>
      </c>
      <c r="C38" s="27" t="s">
        <v>15</v>
      </c>
      <c r="D38" s="35">
        <v>0</v>
      </c>
      <c r="E38" s="28">
        <v>0</v>
      </c>
      <c r="F38" s="30"/>
      <c r="G38" s="44"/>
    </row>
    <row r="39" spans="1:7" ht="15.75">
      <c r="A39" s="34" t="s">
        <v>81</v>
      </c>
      <c r="B39" s="27" t="s">
        <v>82</v>
      </c>
      <c r="C39" s="27" t="s">
        <v>15</v>
      </c>
      <c r="D39" s="28">
        <v>2550</v>
      </c>
      <c r="E39" s="28">
        <f>'[1]5.8.3-6.10.5-7.2.8 проездные'!O8</f>
        <v>2541.4209999999998</v>
      </c>
      <c r="F39" s="30">
        <v>-3.3643137254902658E-3</v>
      </c>
      <c r="G39" s="44" t="s">
        <v>49</v>
      </c>
    </row>
    <row r="40" spans="1:7" ht="15.75">
      <c r="A40" s="34" t="s">
        <v>83</v>
      </c>
      <c r="B40" s="27" t="s">
        <v>84</v>
      </c>
      <c r="C40" s="27" t="s">
        <v>15</v>
      </c>
      <c r="D40" s="28">
        <v>182</v>
      </c>
      <c r="E40" s="28">
        <f>'[1]5.7.3.Госэнергоэкспертиза'!P13</f>
        <v>216.92499999999998</v>
      </c>
      <c r="F40" s="30">
        <v>0.1918956043956043</v>
      </c>
      <c r="G40" s="44"/>
    </row>
    <row r="41" spans="1:7" ht="15.75">
      <c r="A41" s="34" t="s">
        <v>85</v>
      </c>
      <c r="B41" s="27" t="s">
        <v>86</v>
      </c>
      <c r="C41" s="27" t="s">
        <v>15</v>
      </c>
      <c r="D41" s="28">
        <v>1065</v>
      </c>
      <c r="E41" s="28">
        <f>'[1]5.8.5 Поверка приборов'!P7</f>
        <v>1023.9190000000001</v>
      </c>
      <c r="F41" s="30">
        <v>-3.8573708920187702E-2</v>
      </c>
      <c r="G41" s="44" t="s">
        <v>49</v>
      </c>
    </row>
    <row r="42" spans="1:7" ht="47.25">
      <c r="A42" s="34" t="s">
        <v>87</v>
      </c>
      <c r="B42" s="27" t="s">
        <v>88</v>
      </c>
      <c r="C42" s="27" t="s">
        <v>15</v>
      </c>
      <c r="D42" s="28">
        <v>157</v>
      </c>
      <c r="E42" s="28">
        <f>'[1]5.8.6-6.10.13.Диагностика'!O8</f>
        <v>171.67599999999999</v>
      </c>
      <c r="F42" s="30">
        <v>9.3477707006369343E-2</v>
      </c>
      <c r="G42" s="44"/>
    </row>
    <row r="43" spans="1:7" ht="15.75">
      <c r="A43" s="34" t="s">
        <v>89</v>
      </c>
      <c r="B43" s="27" t="s">
        <v>90</v>
      </c>
      <c r="C43" s="27" t="s">
        <v>15</v>
      </c>
      <c r="D43" s="28">
        <v>7899</v>
      </c>
      <c r="E43" s="28">
        <f>'[1]5.8.7 Материалы лаб'!P8</f>
        <v>7920.1519999999991</v>
      </c>
      <c r="F43" s="30">
        <v>2.6778073173818373E-3</v>
      </c>
      <c r="G43" s="44"/>
    </row>
    <row r="44" spans="1:7" ht="15.75">
      <c r="A44" s="34" t="s">
        <v>91</v>
      </c>
      <c r="B44" s="27" t="s">
        <v>92</v>
      </c>
      <c r="C44" s="27" t="s">
        <v>15</v>
      </c>
      <c r="D44" s="28">
        <v>4019</v>
      </c>
      <c r="E44" s="28">
        <f>'[1]5.8.8-6.10.2-7.2.5.Хозрасходы'!O10</f>
        <v>3819.1272399999989</v>
      </c>
      <c r="F44" s="30">
        <v>-4.9731963174919409E-2</v>
      </c>
      <c r="G44" s="44" t="s">
        <v>49</v>
      </c>
    </row>
    <row r="45" spans="1:7" ht="31.5">
      <c r="A45" s="34" t="s">
        <v>93</v>
      </c>
      <c r="B45" s="27" t="s">
        <v>94</v>
      </c>
      <c r="C45" s="27" t="s">
        <v>15</v>
      </c>
      <c r="D45" s="28">
        <v>724</v>
      </c>
      <c r="E45" s="28">
        <f>'[1]5.8.9 Обслуж. теплосчетчиков'!P9</f>
        <v>805.29200000000014</v>
      </c>
      <c r="F45" s="30">
        <v>0.1122817679558013</v>
      </c>
      <c r="G45" s="44"/>
    </row>
    <row r="46" spans="1:7" ht="31.5">
      <c r="A46" s="34" t="s">
        <v>95</v>
      </c>
      <c r="B46" s="27" t="s">
        <v>96</v>
      </c>
      <c r="C46" s="27" t="s">
        <v>15</v>
      </c>
      <c r="D46" s="28">
        <v>295.85000000000002</v>
      </c>
      <c r="E46" s="28">
        <f>'[1]5.8.10 Разрешит. документы'!P11</f>
        <v>295.84700000000004</v>
      </c>
      <c r="F46" s="30">
        <v>-1.0140273787344609E-5</v>
      </c>
      <c r="G46" s="44"/>
    </row>
    <row r="47" spans="1:7" ht="15.75">
      <c r="A47" s="34" t="s">
        <v>97</v>
      </c>
      <c r="B47" s="27" t="s">
        <v>98</v>
      </c>
      <c r="C47" s="27" t="s">
        <v>15</v>
      </c>
      <c r="D47" s="28">
        <v>3731.797</v>
      </c>
      <c r="E47" s="28">
        <f>'[1]5.8.11 Тех.обслуживание НС'!S19</f>
        <v>3731.797</v>
      </c>
      <c r="F47" s="30">
        <v>0</v>
      </c>
      <c r="G47" s="44"/>
    </row>
    <row r="48" spans="1:7" s="41" customFormat="1" ht="47.25">
      <c r="A48" s="34" t="s">
        <v>99</v>
      </c>
      <c r="B48" s="27" t="s">
        <v>100</v>
      </c>
      <c r="C48" s="27" t="s">
        <v>15</v>
      </c>
      <c r="D48" s="35">
        <v>5435</v>
      </c>
      <c r="E48" s="28">
        <f>'[1]5.8.12 Выкопировки'!P8</f>
        <v>5439.4156299999995</v>
      </c>
      <c r="F48" s="30">
        <v>8.124434222630193E-4</v>
      </c>
      <c r="G48" s="44"/>
    </row>
    <row r="49" spans="1:7" s="41" customFormat="1" ht="31.5">
      <c r="A49" s="34" t="s">
        <v>101</v>
      </c>
      <c r="B49" s="27" t="s">
        <v>102</v>
      </c>
      <c r="C49" s="27" t="s">
        <v>15</v>
      </c>
      <c r="D49" s="35">
        <v>176.75</v>
      </c>
      <c r="E49" s="28">
        <f>'[1]5.8.13 Видеонаблюдение'!Q16</f>
        <v>176.75</v>
      </c>
      <c r="F49" s="30">
        <v>0</v>
      </c>
      <c r="G49" s="40"/>
    </row>
    <row r="50" spans="1:7" s="41" customFormat="1" ht="15.75">
      <c r="A50" s="39" t="s">
        <v>103</v>
      </c>
      <c r="B50" s="19" t="s">
        <v>104</v>
      </c>
      <c r="C50" s="27" t="s">
        <v>15</v>
      </c>
      <c r="D50" s="16">
        <v>237069</v>
      </c>
      <c r="E50" s="20">
        <f>E51+E83+E98</f>
        <v>240577.96547792468</v>
      </c>
      <c r="F50" s="30"/>
      <c r="G50" s="40"/>
    </row>
    <row r="51" spans="1:7" s="41" customFormat="1" ht="15.75">
      <c r="A51" s="39" t="s">
        <v>105</v>
      </c>
      <c r="B51" s="19" t="s">
        <v>106</v>
      </c>
      <c r="C51" s="27" t="s">
        <v>15</v>
      </c>
      <c r="D51" s="16">
        <f>D52+D53+D54+D55+D56+D59+D60+D61+D68</f>
        <v>139722.42000000001</v>
      </c>
      <c r="E51" s="20">
        <f>E52+E53+E54+E55+E56+E59+E60+E61+E68</f>
        <v>142679.18511669469</v>
      </c>
      <c r="F51" s="30"/>
      <c r="G51" s="40"/>
    </row>
    <row r="52" spans="1:7" s="36" customFormat="1" ht="15.75">
      <c r="A52" s="26" t="s">
        <v>107</v>
      </c>
      <c r="B52" s="27" t="s">
        <v>108</v>
      </c>
      <c r="C52" s="27" t="s">
        <v>15</v>
      </c>
      <c r="D52" s="35">
        <v>69278.5</v>
      </c>
      <c r="E52" s="28">
        <f>'[1]2-6.1 Зарплата'!O20</f>
        <v>69253.432000000001</v>
      </c>
      <c r="F52" s="48">
        <v>-3.6184386209284702E-4</v>
      </c>
      <c r="G52" s="44" t="s">
        <v>49</v>
      </c>
    </row>
    <row r="53" spans="1:7" s="36" customFormat="1" ht="15.75">
      <c r="A53" s="26" t="s">
        <v>109</v>
      </c>
      <c r="B53" s="27" t="s">
        <v>41</v>
      </c>
      <c r="C53" s="27" t="s">
        <v>15</v>
      </c>
      <c r="D53" s="35">
        <v>6682</v>
      </c>
      <c r="E53" s="28">
        <f>'[1]2-6.1 Зарплата'!O21</f>
        <v>6712.3059999999987</v>
      </c>
      <c r="F53" s="30">
        <v>4.5354684226277574E-3</v>
      </c>
      <c r="G53" s="49"/>
    </row>
    <row r="54" spans="1:7" ht="15.75">
      <c r="A54" s="34" t="s">
        <v>110</v>
      </c>
      <c r="B54" s="31" t="s">
        <v>111</v>
      </c>
      <c r="C54" s="27" t="s">
        <v>15</v>
      </c>
      <c r="D54" s="28">
        <v>9112</v>
      </c>
      <c r="E54" s="28">
        <f>'[1]3-6.3-7.1 аморт'!O8</f>
        <v>9004.6850000000013</v>
      </c>
      <c r="F54" s="30">
        <v>-1.177732660228256E-2</v>
      </c>
      <c r="G54" s="44" t="s">
        <v>49</v>
      </c>
    </row>
    <row r="55" spans="1:7" ht="63">
      <c r="A55" s="26" t="s">
        <v>112</v>
      </c>
      <c r="B55" s="27" t="s">
        <v>113</v>
      </c>
      <c r="C55" s="27" t="s">
        <v>15</v>
      </c>
      <c r="D55" s="28">
        <v>1159</v>
      </c>
      <c r="E55" s="28">
        <f>'[1]6.4-7.2.4 Содержание оргтех'!P10</f>
        <v>1175.6390000000001</v>
      </c>
      <c r="F55" s="30">
        <v>1.435634167385688E-2</v>
      </c>
      <c r="G55" s="31"/>
    </row>
    <row r="56" spans="1:7" ht="15.75">
      <c r="A56" s="26" t="s">
        <v>114</v>
      </c>
      <c r="B56" s="27" t="s">
        <v>115</v>
      </c>
      <c r="C56" s="27" t="s">
        <v>15</v>
      </c>
      <c r="D56" s="28">
        <f>D57+D58</f>
        <v>2696</v>
      </c>
      <c r="E56" s="28">
        <f t="shared" ref="E56" si="0">E57+E58</f>
        <v>2592.0367466946996</v>
      </c>
      <c r="F56" s="30"/>
      <c r="G56" s="44"/>
    </row>
    <row r="57" spans="1:7" ht="15.75">
      <c r="A57" s="26" t="s">
        <v>116</v>
      </c>
      <c r="B57" s="50" t="s">
        <v>117</v>
      </c>
      <c r="C57" s="27"/>
      <c r="D57" s="28">
        <v>951</v>
      </c>
      <c r="E57" s="28">
        <f>'[1]5.8.1-6.5.1-7.2.1 теплоэнергия'!O34</f>
        <v>904.24675169470004</v>
      </c>
      <c r="F57" s="30">
        <v>-4.9162195904626671E-2</v>
      </c>
      <c r="G57" s="44" t="s">
        <v>49</v>
      </c>
    </row>
    <row r="58" spans="1:7" ht="15.75">
      <c r="A58" s="26" t="s">
        <v>118</v>
      </c>
      <c r="B58" s="50" t="s">
        <v>119</v>
      </c>
      <c r="C58" s="27"/>
      <c r="D58" s="28">
        <v>1745</v>
      </c>
      <c r="E58" s="28">
        <f>'[1]Анализ ЭЭ ВОДА факт'!O118</f>
        <v>1687.7899949999996</v>
      </c>
      <c r="F58" s="30">
        <v>-3.2785103151862671E-2</v>
      </c>
      <c r="G58" s="44" t="s">
        <v>49</v>
      </c>
    </row>
    <row r="59" spans="1:7" ht="15.75">
      <c r="A59" s="26" t="s">
        <v>120</v>
      </c>
      <c r="B59" s="27" t="s">
        <v>53</v>
      </c>
      <c r="C59" s="27" t="s">
        <v>15</v>
      </c>
      <c r="D59" s="28">
        <v>898</v>
      </c>
      <c r="E59" s="28">
        <f>'[1]5.1-6.6-7.2.6. Услуги связи'!O11</f>
        <v>892.94468000000006</v>
      </c>
      <c r="F59" s="30">
        <v>-5.6295322939865682E-3</v>
      </c>
      <c r="G59" s="44" t="s">
        <v>49</v>
      </c>
    </row>
    <row r="60" spans="1:7" ht="15.75">
      <c r="A60" s="26" t="s">
        <v>121</v>
      </c>
      <c r="B60" s="27" t="s">
        <v>122</v>
      </c>
      <c r="C60" s="27" t="s">
        <v>15</v>
      </c>
      <c r="D60" s="28">
        <v>318</v>
      </c>
      <c r="E60" s="28">
        <f>'[1]6.7 периодич.печать'!R19</f>
        <v>324.30499999999995</v>
      </c>
      <c r="F60" s="30">
        <v>1.9827044025157076E-2</v>
      </c>
      <c r="G60" s="44"/>
    </row>
    <row r="61" spans="1:7" ht="15.75">
      <c r="A61" s="26" t="s">
        <v>123</v>
      </c>
      <c r="B61" s="27" t="s">
        <v>124</v>
      </c>
      <c r="C61" s="27" t="s">
        <v>15</v>
      </c>
      <c r="D61" s="28">
        <f>D62+D63+D64+D65+D66+D67</f>
        <v>40770.22</v>
      </c>
      <c r="E61" s="28">
        <f>E62+E63+E64+E65+E66+E67</f>
        <v>43486.081999999995</v>
      </c>
      <c r="F61" s="30">
        <v>6.6613866689951479E-2</v>
      </c>
      <c r="G61" s="44"/>
    </row>
    <row r="62" spans="1:7" ht="15.75">
      <c r="A62" s="26" t="s">
        <v>125</v>
      </c>
      <c r="B62" s="27" t="s">
        <v>126</v>
      </c>
      <c r="C62" s="27" t="s">
        <v>15</v>
      </c>
      <c r="D62" s="28">
        <v>29180</v>
      </c>
      <c r="E62" s="28">
        <f>'[1]6.8 Налоги'!D4</f>
        <v>31893.922999999999</v>
      </c>
      <c r="F62" s="30">
        <v>9.3006271418779943E-2</v>
      </c>
      <c r="G62" s="44"/>
    </row>
    <row r="63" spans="1:7" ht="15.75">
      <c r="A63" s="26" t="s">
        <v>127</v>
      </c>
      <c r="B63" s="27" t="s">
        <v>128</v>
      </c>
      <c r="C63" s="27" t="s">
        <v>15</v>
      </c>
      <c r="D63" s="28">
        <f>E63</f>
        <v>46.8</v>
      </c>
      <c r="E63" s="28">
        <f>'[1]6.8 Налоги'!D11</f>
        <v>46.8</v>
      </c>
      <c r="F63" s="30">
        <v>0</v>
      </c>
      <c r="G63" s="44"/>
    </row>
    <row r="64" spans="1:7" ht="15.75">
      <c r="A64" s="26" t="s">
        <v>129</v>
      </c>
      <c r="B64" s="27" t="s">
        <v>130</v>
      </c>
      <c r="C64" s="27" t="s">
        <v>15</v>
      </c>
      <c r="D64" s="28">
        <v>2087</v>
      </c>
      <c r="E64" s="28">
        <f>'[1]6.8 Налоги'!D18</f>
        <v>2087.9389999999999</v>
      </c>
      <c r="F64" s="30">
        <v>4.4992812649729316E-4</v>
      </c>
      <c r="G64" s="44"/>
    </row>
    <row r="65" spans="1:8" ht="15.75">
      <c r="A65" s="26" t="s">
        <v>131</v>
      </c>
      <c r="B65" s="27" t="s">
        <v>132</v>
      </c>
      <c r="C65" s="27" t="s">
        <v>15</v>
      </c>
      <c r="D65" s="28">
        <v>7924</v>
      </c>
      <c r="E65" s="28">
        <f>'[1]6.8 Налоги'!D26</f>
        <v>7925</v>
      </c>
      <c r="F65" s="30">
        <v>1.2619888944977284E-4</v>
      </c>
      <c r="G65" s="44"/>
    </row>
    <row r="66" spans="1:8" s="36" customFormat="1" ht="15.75">
      <c r="A66" s="26" t="s">
        <v>133</v>
      </c>
      <c r="B66" s="27" t="s">
        <v>134</v>
      </c>
      <c r="C66" s="27" t="s">
        <v>15</v>
      </c>
      <c r="D66" s="35">
        <v>42.42</v>
      </c>
      <c r="E66" s="28">
        <f>'[1]6.8 Налоги'!D33</f>
        <v>42.42</v>
      </c>
      <c r="F66" s="30">
        <v>0</v>
      </c>
      <c r="G66" s="44"/>
    </row>
    <row r="67" spans="1:8" ht="31.5">
      <c r="A67" s="26" t="s">
        <v>135</v>
      </c>
      <c r="B67" s="27" t="s">
        <v>136</v>
      </c>
      <c r="C67" s="27" t="s">
        <v>15</v>
      </c>
      <c r="D67" s="28">
        <v>1490</v>
      </c>
      <c r="E67" s="28">
        <f>'[1]6.8 Налоги'!D41</f>
        <v>1490</v>
      </c>
      <c r="F67" s="30">
        <v>0</v>
      </c>
      <c r="G67" s="44"/>
    </row>
    <row r="68" spans="1:8" ht="15.75">
      <c r="A68" s="34" t="s">
        <v>137</v>
      </c>
      <c r="B68" s="31" t="s">
        <v>138</v>
      </c>
      <c r="C68" s="27" t="s">
        <v>15</v>
      </c>
      <c r="D68" s="28">
        <f>SUM(D69:D82)</f>
        <v>8808.7000000000007</v>
      </c>
      <c r="E68" s="29">
        <f>SUM(E69:E82)</f>
        <v>9237.7546899999998</v>
      </c>
      <c r="F68" s="30">
        <v>0</v>
      </c>
      <c r="G68" s="44"/>
    </row>
    <row r="69" spans="1:8" ht="31.5">
      <c r="A69" s="26" t="s">
        <v>139</v>
      </c>
      <c r="B69" s="27" t="s">
        <v>140</v>
      </c>
      <c r="C69" s="27" t="s">
        <v>15</v>
      </c>
      <c r="D69" s="28">
        <v>1981</v>
      </c>
      <c r="E69" s="28">
        <f>'[1]1.3-6.10.1-ГСМ'!N15</f>
        <v>1937.93309</v>
      </c>
      <c r="F69" s="30">
        <v>-2.1739984856133269E-2</v>
      </c>
      <c r="G69" s="31" t="s">
        <v>49</v>
      </c>
    </row>
    <row r="70" spans="1:8" ht="15.75">
      <c r="A70" s="26" t="s">
        <v>141</v>
      </c>
      <c r="B70" s="27" t="s">
        <v>92</v>
      </c>
      <c r="C70" s="27" t="s">
        <v>15</v>
      </c>
      <c r="D70" s="28">
        <v>179</v>
      </c>
      <c r="E70" s="28">
        <f>'[1]5.8.8-6.10.2-7.2.5.Хозрасходы'!O13</f>
        <v>201.81272000000001</v>
      </c>
      <c r="F70" s="30">
        <v>0.1274453631284917</v>
      </c>
      <c r="G70" s="31"/>
    </row>
    <row r="71" spans="1:8" ht="15.75">
      <c r="A71" s="26" t="s">
        <v>142</v>
      </c>
      <c r="B71" s="27" t="s">
        <v>143</v>
      </c>
      <c r="C71" s="27" t="s">
        <v>15</v>
      </c>
      <c r="D71" s="28">
        <v>152</v>
      </c>
      <c r="E71" s="28">
        <f>'[1]6.10.3-7.2.3 Почтовые расходы'!P8</f>
        <v>174.41916999999998</v>
      </c>
      <c r="F71" s="30">
        <v>0.14749453947368407</v>
      </c>
      <c r="G71" s="31"/>
    </row>
    <row r="72" spans="1:8" ht="31.5">
      <c r="A72" s="26" t="s">
        <v>144</v>
      </c>
      <c r="B72" s="27" t="s">
        <v>145</v>
      </c>
      <c r="C72" s="27" t="s">
        <v>15</v>
      </c>
      <c r="D72" s="28">
        <v>1727</v>
      </c>
      <c r="E72" s="28">
        <f>'[1]6.10.4 Оформление зем.уч.'!O7</f>
        <v>1650.2613699999997</v>
      </c>
      <c r="F72" s="30">
        <v>-4.4434643891140872E-2</v>
      </c>
      <c r="G72" s="31" t="s">
        <v>49</v>
      </c>
    </row>
    <row r="73" spans="1:8" ht="15.75">
      <c r="A73" s="26" t="s">
        <v>146</v>
      </c>
      <c r="B73" s="27" t="s">
        <v>82</v>
      </c>
      <c r="C73" s="27" t="s">
        <v>15</v>
      </c>
      <c r="D73" s="28">
        <v>182.2</v>
      </c>
      <c r="E73" s="28">
        <f>'[1]5.8.3-6.10.5-7.2.8 проездные'!O11</f>
        <v>182.65100000000001</v>
      </c>
      <c r="F73" s="46">
        <v>2.4753018660813495E-3</v>
      </c>
      <c r="G73" s="31"/>
      <c r="H73" s="18" t="s">
        <v>147</v>
      </c>
    </row>
    <row r="74" spans="1:8" ht="15.75">
      <c r="A74" s="26" t="s">
        <v>148</v>
      </c>
      <c r="B74" s="27" t="s">
        <v>149</v>
      </c>
      <c r="C74" s="27"/>
      <c r="D74" s="28">
        <v>0</v>
      </c>
      <c r="E74" s="28">
        <v>0</v>
      </c>
      <c r="F74" s="30"/>
      <c r="G74" s="31"/>
    </row>
    <row r="75" spans="1:8" ht="15.75">
      <c r="A75" s="26" t="s">
        <v>150</v>
      </c>
      <c r="B75" s="27" t="s">
        <v>151</v>
      </c>
      <c r="C75" s="27"/>
      <c r="D75" s="28">
        <v>0</v>
      </c>
      <c r="E75" s="28">
        <v>0</v>
      </c>
      <c r="F75" s="30"/>
      <c r="G75" s="31"/>
    </row>
    <row r="76" spans="1:8" ht="15.75">
      <c r="A76" s="26" t="s">
        <v>152</v>
      </c>
      <c r="B76" s="27" t="s">
        <v>153</v>
      </c>
      <c r="C76" s="27" t="s">
        <v>15</v>
      </c>
      <c r="D76" s="28">
        <v>1452</v>
      </c>
      <c r="E76" s="28">
        <f>'[1]6.10.8-7.2.2.Канцтовары'!O7</f>
        <v>1657.4977099999999</v>
      </c>
      <c r="F76" s="30">
        <v>0.14152734848484841</v>
      </c>
      <c r="G76" s="31"/>
    </row>
    <row r="77" spans="1:8" ht="15.75">
      <c r="A77" s="26" t="s">
        <v>154</v>
      </c>
      <c r="B77" s="27" t="s">
        <v>155</v>
      </c>
      <c r="C77" s="27" t="s">
        <v>15</v>
      </c>
      <c r="D77" s="28">
        <v>525</v>
      </c>
      <c r="E77" s="28">
        <f>'[1]6.10.9.Юр услуги'!R14</f>
        <v>508.089</v>
      </c>
      <c r="F77" s="30">
        <v>-3.2211428571428571E-2</v>
      </c>
      <c r="G77" s="33" t="s">
        <v>23</v>
      </c>
    </row>
    <row r="78" spans="1:8" ht="15.75">
      <c r="A78" s="26" t="s">
        <v>156</v>
      </c>
      <c r="B78" s="27" t="s">
        <v>57</v>
      </c>
      <c r="C78" s="27" t="s">
        <v>15</v>
      </c>
      <c r="D78" s="28">
        <v>678</v>
      </c>
      <c r="E78" s="28">
        <f>'[1]5.3 командировочные'!O11</f>
        <v>739.26065000000006</v>
      </c>
      <c r="F78" s="30">
        <v>9.035494100294994E-2</v>
      </c>
      <c r="G78" s="31"/>
    </row>
    <row r="79" spans="1:8" ht="15.75">
      <c r="A79" s="26" t="s">
        <v>157</v>
      </c>
      <c r="B79" s="27" t="s">
        <v>158</v>
      </c>
      <c r="C79" s="27" t="s">
        <v>15</v>
      </c>
      <c r="D79" s="28">
        <v>87.5</v>
      </c>
      <c r="E79" s="28">
        <f>'[1]6.10.11 АВС'!P8</f>
        <v>87.5</v>
      </c>
      <c r="F79" s="30">
        <v>0</v>
      </c>
      <c r="G79" s="31"/>
    </row>
    <row r="80" spans="1:8" ht="15.75">
      <c r="A80" s="26" t="s">
        <v>159</v>
      </c>
      <c r="B80" s="27" t="s">
        <v>160</v>
      </c>
      <c r="C80" s="27" t="s">
        <v>15</v>
      </c>
      <c r="D80" s="28">
        <v>1113</v>
      </c>
      <c r="E80" s="28">
        <f>'[1]6.10.12-7.2.7 Услуги банка'!O8</f>
        <v>1074.4299800000003</v>
      </c>
      <c r="F80" s="30">
        <v>-3.4654106019766089E-2</v>
      </c>
      <c r="G80" s="33" t="s">
        <v>23</v>
      </c>
    </row>
    <row r="81" spans="1:7" ht="47.25">
      <c r="A81" s="26" t="s">
        <v>161</v>
      </c>
      <c r="B81" s="27" t="s">
        <v>162</v>
      </c>
      <c r="C81" s="27" t="s">
        <v>15</v>
      </c>
      <c r="D81" s="28">
        <v>291</v>
      </c>
      <c r="E81" s="28">
        <f>'[1]5.8.6-6.10.13.Диагностика'!O11</f>
        <v>529.47499999999991</v>
      </c>
      <c r="F81" s="30">
        <v>0.81950171821305806</v>
      </c>
      <c r="G81" s="44"/>
    </row>
    <row r="82" spans="1:7" ht="15.75">
      <c r="A82" s="26" t="s">
        <v>163</v>
      </c>
      <c r="B82" s="27" t="s">
        <v>164</v>
      </c>
      <c r="C82" s="27" t="s">
        <v>15</v>
      </c>
      <c r="D82" s="28">
        <v>441</v>
      </c>
      <c r="E82" s="28">
        <f>'[1]6.10.14 информ'!P14</f>
        <v>494.42499999999995</v>
      </c>
      <c r="F82" s="30">
        <v>0.12114512471655318</v>
      </c>
      <c r="G82" s="44"/>
    </row>
    <row r="83" spans="1:7" s="41" customFormat="1" ht="31.5">
      <c r="A83" s="39" t="s">
        <v>165</v>
      </c>
      <c r="B83" s="19" t="s">
        <v>166</v>
      </c>
      <c r="C83" s="27" t="s">
        <v>15</v>
      </c>
      <c r="D83" s="16">
        <f>D84+D85</f>
        <v>83748.33</v>
      </c>
      <c r="E83" s="16">
        <f>E84+E85</f>
        <v>84239.601411229989</v>
      </c>
      <c r="F83" s="30"/>
      <c r="G83" s="40"/>
    </row>
    <row r="84" spans="1:7" s="41" customFormat="1" ht="15.75">
      <c r="A84" s="34" t="s">
        <v>167</v>
      </c>
      <c r="B84" s="31" t="s">
        <v>168</v>
      </c>
      <c r="C84" s="27" t="s">
        <v>15</v>
      </c>
      <c r="D84" s="35">
        <v>1526</v>
      </c>
      <c r="E84" s="28">
        <f>'[1]3-6.3-7.1 аморт'!O9</f>
        <v>1561.6940000000004</v>
      </c>
      <c r="F84" s="30">
        <v>2.3390563564875764E-2</v>
      </c>
      <c r="G84" s="51"/>
    </row>
    <row r="85" spans="1:7" s="36" customFormat="1" ht="15.75">
      <c r="A85" s="34" t="s">
        <v>169</v>
      </c>
      <c r="B85" s="31" t="s">
        <v>75</v>
      </c>
      <c r="C85" s="27" t="s">
        <v>15</v>
      </c>
      <c r="D85" s="35">
        <f>D86+D89+D90+D91+D92+D93+D94+D95+D96+D97</f>
        <v>82222.33</v>
      </c>
      <c r="E85" s="29">
        <f>SUM(E89:E97)+E86</f>
        <v>82677.907411229986</v>
      </c>
      <c r="F85" s="30"/>
      <c r="G85" s="44"/>
    </row>
    <row r="86" spans="1:7" s="41" customFormat="1" ht="15.75">
      <c r="A86" s="52" t="s">
        <v>170</v>
      </c>
      <c r="B86" s="31" t="s">
        <v>171</v>
      </c>
      <c r="C86" s="27" t="s">
        <v>15</v>
      </c>
      <c r="D86" s="28">
        <f>D87+D88</f>
        <v>1017.5</v>
      </c>
      <c r="E86" s="28">
        <f>E87+E88</f>
        <v>969.69668122999997</v>
      </c>
      <c r="F86" s="30">
        <v>-4.6981148668304704E-2</v>
      </c>
      <c r="G86" s="40"/>
    </row>
    <row r="87" spans="1:7" ht="15.75">
      <c r="A87" s="52" t="s">
        <v>172</v>
      </c>
      <c r="B87" s="50" t="s">
        <v>117</v>
      </c>
      <c r="C87" s="27" t="s">
        <v>15</v>
      </c>
      <c r="D87" s="28">
        <v>649</v>
      </c>
      <c r="E87" s="28">
        <f>'[1]5.8.1-6.5.1-7.2.1 теплоэнергия'!O47</f>
        <v>617.19344523000007</v>
      </c>
      <c r="F87" s="30">
        <v>-4.9008558967642425E-2</v>
      </c>
      <c r="G87" s="31" t="s">
        <v>49</v>
      </c>
    </row>
    <row r="88" spans="1:7" ht="15.75">
      <c r="A88" s="52" t="s">
        <v>173</v>
      </c>
      <c r="B88" s="50" t="s">
        <v>119</v>
      </c>
      <c r="C88" s="27" t="s">
        <v>15</v>
      </c>
      <c r="D88" s="28">
        <v>368.5</v>
      </c>
      <c r="E88" s="28">
        <f>'[1]Анализ ЭЭ ВОДА факт'!O125</f>
        <v>352.50323599999996</v>
      </c>
      <c r="F88" s="30">
        <v>-4.3410485753053028E-2</v>
      </c>
      <c r="G88" s="31" t="s">
        <v>49</v>
      </c>
    </row>
    <row r="89" spans="1:7" ht="15.75">
      <c r="A89" s="26" t="s">
        <v>174</v>
      </c>
      <c r="B89" s="27" t="s">
        <v>153</v>
      </c>
      <c r="C89" s="27" t="s">
        <v>15</v>
      </c>
      <c r="D89" s="28">
        <v>996</v>
      </c>
      <c r="E89" s="28">
        <f>'[1]6.10.8-7.2.2.Канцтовары'!O10</f>
        <v>996.00351999999987</v>
      </c>
      <c r="F89" s="30">
        <v>3.5341365460509448E-6</v>
      </c>
      <c r="G89" s="44"/>
    </row>
    <row r="90" spans="1:7" ht="15.75">
      <c r="A90" s="26" t="s">
        <v>175</v>
      </c>
      <c r="B90" s="27" t="s">
        <v>176</v>
      </c>
      <c r="C90" s="27" t="s">
        <v>15</v>
      </c>
      <c r="D90" s="28">
        <v>234</v>
      </c>
      <c r="E90" s="28">
        <f>'[1]6.10.3-7.2.3 Почтовые расходы'!P11</f>
        <v>236.45299999999997</v>
      </c>
      <c r="F90" s="30">
        <v>1.0482905982905874E-2</v>
      </c>
      <c r="G90" s="44"/>
    </row>
    <row r="91" spans="1:7" ht="63">
      <c r="A91" s="26" t="s">
        <v>177</v>
      </c>
      <c r="B91" s="27" t="s">
        <v>178</v>
      </c>
      <c r="C91" s="27" t="s">
        <v>15</v>
      </c>
      <c r="D91" s="28">
        <v>184</v>
      </c>
      <c r="E91" s="28">
        <f>'[1]6.4-7.2.4 Содержание оргтех'!P13</f>
        <v>184.01399999999998</v>
      </c>
      <c r="F91" s="30">
        <v>7.6086956521639038E-5</v>
      </c>
      <c r="G91" s="44"/>
    </row>
    <row r="92" spans="1:7" ht="15.75">
      <c r="A92" s="26" t="s">
        <v>179</v>
      </c>
      <c r="B92" s="27" t="s">
        <v>180</v>
      </c>
      <c r="C92" s="27" t="s">
        <v>15</v>
      </c>
      <c r="D92" s="35">
        <v>353</v>
      </c>
      <c r="E92" s="28">
        <f>'[1]5.8.8-6.10.2-7.2.5.Хозрасходы'!O16</f>
        <v>952.65404000000001</v>
      </c>
      <c r="F92" s="46">
        <v>1.6987366572237961</v>
      </c>
      <c r="G92" s="44"/>
    </row>
    <row r="93" spans="1:7" s="36" customFormat="1" ht="15.75">
      <c r="A93" s="26" t="s">
        <v>181</v>
      </c>
      <c r="B93" s="31" t="s">
        <v>53</v>
      </c>
      <c r="C93" s="27" t="s">
        <v>15</v>
      </c>
      <c r="D93" s="28">
        <v>681.05</v>
      </c>
      <c r="E93" s="28">
        <f>'[1]5.1-6.6-7.2.6. Услуги связи'!O14</f>
        <v>681.04899</v>
      </c>
      <c r="F93" s="30">
        <v>-1.4830041846429861E-6</v>
      </c>
      <c r="G93" s="44"/>
    </row>
    <row r="94" spans="1:7" ht="15.75">
      <c r="A94" s="26" t="s">
        <v>182</v>
      </c>
      <c r="B94" s="27" t="s">
        <v>160</v>
      </c>
      <c r="C94" s="27" t="s">
        <v>15</v>
      </c>
      <c r="D94" s="28">
        <v>47</v>
      </c>
      <c r="E94" s="28">
        <f>'[1]6.10.12-7.2.7 Услуги банка'!O11</f>
        <v>46.995779999999996</v>
      </c>
      <c r="F94" s="30">
        <v>-8.9787234042631181E-5</v>
      </c>
      <c r="G94" s="44"/>
    </row>
    <row r="95" spans="1:7" ht="15.75">
      <c r="A95" s="26" t="s">
        <v>183</v>
      </c>
      <c r="B95" s="27" t="s">
        <v>82</v>
      </c>
      <c r="C95" s="27" t="s">
        <v>15</v>
      </c>
      <c r="D95" s="28">
        <v>5257</v>
      </c>
      <c r="E95" s="28">
        <f>'[1]5.8.3-6.10.5-7.2.8 проездные'!O14</f>
        <v>5158.7419999999993</v>
      </c>
      <c r="F95" s="30">
        <v>-1.8690888339357184E-2</v>
      </c>
      <c r="G95" s="31" t="s">
        <v>49</v>
      </c>
    </row>
    <row r="96" spans="1:7" ht="15.75">
      <c r="A96" s="26" t="s">
        <v>184</v>
      </c>
      <c r="B96" s="27" t="s">
        <v>185</v>
      </c>
      <c r="C96" s="27" t="s">
        <v>15</v>
      </c>
      <c r="D96" s="35">
        <v>402.78</v>
      </c>
      <c r="E96" s="28">
        <f>'[1]7.2.9.Услуги охраны'!O8</f>
        <v>402.78439999999995</v>
      </c>
      <c r="F96" s="30">
        <v>1.0924077660200444E-5</v>
      </c>
      <c r="G96" s="44"/>
    </row>
    <row r="97" spans="1:7" ht="63">
      <c r="A97" s="26" t="s">
        <v>186</v>
      </c>
      <c r="B97" s="27" t="s">
        <v>187</v>
      </c>
      <c r="C97" s="27" t="s">
        <v>15</v>
      </c>
      <c r="D97" s="35">
        <v>73050</v>
      </c>
      <c r="E97" s="28">
        <f>'[1]7.2.10 Услуги ЕРЦ'!P9</f>
        <v>73049.514999999999</v>
      </c>
      <c r="F97" s="30">
        <v>-6.6392881588033139E-6</v>
      </c>
      <c r="G97" s="44"/>
    </row>
    <row r="98" spans="1:7" s="23" customFormat="1" ht="31.5">
      <c r="A98" s="39" t="s">
        <v>188</v>
      </c>
      <c r="B98" s="53" t="s">
        <v>189</v>
      </c>
      <c r="C98" s="54" t="s">
        <v>15</v>
      </c>
      <c r="D98" s="17">
        <v>13599</v>
      </c>
      <c r="E98" s="16">
        <f>'[1]8.Вознаграждение'!N12</f>
        <v>13659.17895</v>
      </c>
      <c r="F98" s="30">
        <v>4.4252481800132019E-3</v>
      </c>
      <c r="G98" s="45"/>
    </row>
    <row r="99" spans="1:7" s="41" customFormat="1" ht="15.75">
      <c r="A99" s="39" t="s">
        <v>190</v>
      </c>
      <c r="B99" s="19" t="s">
        <v>191</v>
      </c>
      <c r="C99" s="54" t="s">
        <v>15</v>
      </c>
      <c r="D99" s="16">
        <v>3988858</v>
      </c>
      <c r="E99" s="20">
        <f>E10+E50</f>
        <v>3939568.6608586712</v>
      </c>
      <c r="F99" s="46">
        <v>-1.2356683828135446E-2</v>
      </c>
      <c r="G99" s="40"/>
    </row>
    <row r="100" spans="1:7" s="41" customFormat="1" ht="15.75">
      <c r="A100" s="39" t="s">
        <v>192</v>
      </c>
      <c r="B100" s="19" t="s">
        <v>193</v>
      </c>
      <c r="C100" s="54" t="s">
        <v>15</v>
      </c>
      <c r="D100" s="16">
        <v>1257875</v>
      </c>
      <c r="E100" s="16">
        <f>E102-E99</f>
        <v>1197215.5371513283</v>
      </c>
      <c r="F100" s="46">
        <v>-4.8223984774855878E-2</v>
      </c>
      <c r="G100" s="40"/>
    </row>
    <row r="101" spans="1:7" s="41" customFormat="1" ht="31.5">
      <c r="A101" s="39" t="s">
        <v>194</v>
      </c>
      <c r="B101" s="19" t="s">
        <v>195</v>
      </c>
      <c r="C101" s="54" t="s">
        <v>15</v>
      </c>
      <c r="D101" s="16">
        <v>8787891</v>
      </c>
      <c r="E101" s="16">
        <v>9331602.5390000008</v>
      </c>
      <c r="F101" s="30"/>
      <c r="G101" s="40"/>
    </row>
    <row r="102" spans="1:7" s="41" customFormat="1" ht="15.75">
      <c r="A102" s="19" t="s">
        <v>196</v>
      </c>
      <c r="B102" s="55" t="s">
        <v>197</v>
      </c>
      <c r="C102" s="54" t="s">
        <v>15</v>
      </c>
      <c r="D102" s="16">
        <v>5246733</v>
      </c>
      <c r="E102" s="16">
        <f>'[1]ОП вода'!Q42</f>
        <v>5136784.1980099995</v>
      </c>
      <c r="F102" s="46">
        <v>-2.09556693641549E-2</v>
      </c>
      <c r="G102" s="40"/>
    </row>
    <row r="103" spans="1:7" s="36" customFormat="1" ht="31.5">
      <c r="A103" s="56" t="s">
        <v>198</v>
      </c>
      <c r="B103" s="57" t="s">
        <v>199</v>
      </c>
      <c r="C103" s="31" t="s">
        <v>200</v>
      </c>
      <c r="D103" s="16">
        <v>46718</v>
      </c>
      <c r="E103" s="16">
        <f>'[1]ОП вода'!Q29</f>
        <v>45121.357625000004</v>
      </c>
      <c r="F103" s="46">
        <v>-3.4176171390042295E-2</v>
      </c>
      <c r="G103" s="44" t="s">
        <v>201</v>
      </c>
    </row>
    <row r="104" spans="1:7" s="36" customFormat="1" ht="15.75">
      <c r="A104" s="56"/>
      <c r="B104" s="57"/>
      <c r="C104" s="31" t="s">
        <v>15</v>
      </c>
      <c r="D104" s="16">
        <v>5246733</v>
      </c>
      <c r="E104" s="16">
        <f>E102</f>
        <v>5136784.1980099995</v>
      </c>
      <c r="F104" s="46">
        <v>-2.09556693641549E-2</v>
      </c>
      <c r="G104" s="44"/>
    </row>
    <row r="105" spans="1:7" s="36" customFormat="1" ht="15.75">
      <c r="A105" s="58" t="s">
        <v>202</v>
      </c>
      <c r="B105" s="59" t="s">
        <v>203</v>
      </c>
      <c r="C105" s="60" t="s">
        <v>204</v>
      </c>
      <c r="D105" s="60">
        <v>15.8</v>
      </c>
      <c r="E105" s="61">
        <f>'[1]ОП вода'!Q27</f>
        <v>14.758129361051218</v>
      </c>
      <c r="F105" s="30"/>
      <c r="G105" s="44" t="s">
        <v>205</v>
      </c>
    </row>
    <row r="106" spans="1:7" s="36" customFormat="1" ht="18.75">
      <c r="A106" s="58"/>
      <c r="B106" s="62"/>
      <c r="C106" s="54" t="s">
        <v>206</v>
      </c>
      <c r="D106" s="17">
        <v>2992</v>
      </c>
      <c r="E106" s="16">
        <f>'[1]ОП вода'!Q26</f>
        <v>2787.5264789999997</v>
      </c>
      <c r="F106" s="30"/>
      <c r="G106" s="44"/>
    </row>
    <row r="107" spans="1:7" s="23" customFormat="1" ht="18.75">
      <c r="A107" s="63" t="s">
        <v>207</v>
      </c>
      <c r="B107" s="63" t="s">
        <v>208</v>
      </c>
      <c r="C107" s="64" t="s">
        <v>209</v>
      </c>
      <c r="D107" s="60">
        <v>112.31</v>
      </c>
      <c r="E107" s="65">
        <f>E104/E103</f>
        <v>113.84374204121698</v>
      </c>
      <c r="F107" s="30"/>
      <c r="G107" s="40"/>
    </row>
    <row r="108" spans="1:7" ht="15.75">
      <c r="A108" s="66"/>
      <c r="B108" s="66"/>
      <c r="C108" s="66"/>
      <c r="D108" s="67"/>
      <c r="E108" s="67"/>
      <c r="F108" s="68"/>
      <c r="G108" s="36"/>
    </row>
    <row r="109" spans="1:7" ht="18.75" outlineLevel="1">
      <c r="A109" s="66"/>
      <c r="B109" s="69" t="s">
        <v>210</v>
      </c>
      <c r="C109" s="69"/>
      <c r="D109" s="69"/>
      <c r="E109" s="69"/>
      <c r="F109" s="69"/>
      <c r="G109" s="36"/>
    </row>
    <row r="110" spans="1:7" ht="18.75" outlineLevel="1">
      <c r="A110" s="66"/>
      <c r="B110" s="69" t="s">
        <v>211</v>
      </c>
      <c r="C110" s="69"/>
      <c r="D110" s="69"/>
      <c r="E110" s="69"/>
      <c r="F110" s="69"/>
      <c r="G110" s="36"/>
    </row>
    <row r="111" spans="1:7" ht="18.75" outlineLevel="1">
      <c r="A111" s="70"/>
      <c r="B111" s="69" t="s">
        <v>212</v>
      </c>
      <c r="C111" s="69"/>
      <c r="D111" s="69"/>
      <c r="E111" s="69"/>
      <c r="F111" s="69"/>
      <c r="G111" s="36"/>
    </row>
    <row r="112" spans="1:7" ht="18.75" outlineLevel="1">
      <c r="A112" s="66"/>
      <c r="B112" s="69" t="s">
        <v>213</v>
      </c>
      <c r="C112" s="69"/>
      <c r="D112" s="69"/>
      <c r="E112" s="69"/>
      <c r="F112" s="69"/>
      <c r="G112" s="36"/>
    </row>
    <row r="113" spans="1:7" ht="18.75" outlineLevel="1">
      <c r="A113" s="66"/>
      <c r="B113" s="69" t="s">
        <v>214</v>
      </c>
      <c r="C113" s="69"/>
      <c r="D113" s="69"/>
      <c r="E113" s="69"/>
      <c r="F113" s="69"/>
      <c r="G113" s="36"/>
    </row>
    <row r="114" spans="1:7" ht="18.75" outlineLevel="1">
      <c r="A114" s="66"/>
      <c r="B114" s="71"/>
      <c r="C114" s="71"/>
      <c r="D114" s="72"/>
      <c r="E114" s="73"/>
      <c r="F114" s="74"/>
      <c r="G114" s="36"/>
    </row>
    <row r="115" spans="1:7" ht="18.75" outlineLevel="1">
      <c r="A115" s="66"/>
      <c r="B115" s="71"/>
      <c r="C115" s="75"/>
      <c r="D115" s="15"/>
      <c r="E115" s="15"/>
      <c r="F115" s="76"/>
      <c r="G115" s="36"/>
    </row>
    <row r="116" spans="1:7" ht="18.75" outlineLevel="1">
      <c r="A116" s="66"/>
      <c r="B116" s="69" t="s">
        <v>215</v>
      </c>
      <c r="C116" s="69"/>
      <c r="D116" s="69"/>
      <c r="E116" s="69"/>
      <c r="F116" s="69"/>
      <c r="G116" s="36"/>
    </row>
    <row r="117" spans="1:7" ht="18.75" outlineLevel="1">
      <c r="A117" s="66"/>
      <c r="B117" s="77" t="s">
        <v>216</v>
      </c>
      <c r="C117" s="77"/>
      <c r="D117" s="77"/>
      <c r="E117" s="77"/>
      <c r="F117" s="76"/>
      <c r="G117" s="36"/>
    </row>
    <row r="118" spans="1:7" ht="18.75" outlineLevel="1">
      <c r="A118" s="66"/>
      <c r="B118" s="69" t="s">
        <v>217</v>
      </c>
      <c r="C118" s="69"/>
      <c r="D118" s="69"/>
      <c r="E118" s="69"/>
      <c r="F118" s="69"/>
      <c r="G118" s="36"/>
    </row>
    <row r="119" spans="1:7" ht="18.75" outlineLevel="1">
      <c r="A119" s="66"/>
      <c r="B119" s="72"/>
      <c r="C119" s="72"/>
      <c r="D119" s="72"/>
      <c r="E119" s="72"/>
      <c r="F119" s="72"/>
      <c r="G119" s="36"/>
    </row>
    <row r="120" spans="1:7" ht="18.75" outlineLevel="1">
      <c r="A120" s="66"/>
      <c r="B120" s="75" t="s">
        <v>218</v>
      </c>
      <c r="C120" s="75"/>
      <c r="D120" s="15"/>
      <c r="E120" s="15"/>
      <c r="F120" s="76"/>
      <c r="G120" s="36"/>
    </row>
    <row r="121" spans="1:7" ht="15.75">
      <c r="A121" s="66"/>
      <c r="B121" s="66"/>
      <c r="C121" s="66"/>
      <c r="D121" s="67"/>
      <c r="E121" s="67"/>
      <c r="F121" s="68"/>
      <c r="G121" s="36"/>
    </row>
    <row r="122" spans="1:7" ht="15.75">
      <c r="A122" s="66"/>
      <c r="B122" s="66"/>
      <c r="C122" s="66"/>
      <c r="D122" s="67"/>
      <c r="E122" s="67"/>
      <c r="F122" s="68"/>
      <c r="G122" s="36"/>
    </row>
    <row r="123" spans="1:7" ht="15.75">
      <c r="A123" s="66"/>
      <c r="B123" s="66"/>
      <c r="C123" s="66"/>
      <c r="D123" s="67"/>
      <c r="E123" s="67"/>
      <c r="F123" s="68"/>
      <c r="G123" s="36"/>
    </row>
    <row r="124" spans="1:7" ht="15.75">
      <c r="A124" s="66"/>
      <c r="B124" s="66"/>
      <c r="C124" s="66"/>
      <c r="D124" s="67"/>
      <c r="E124" s="67"/>
      <c r="F124" s="68"/>
      <c r="G124" s="36"/>
    </row>
    <row r="125" spans="1:7" ht="15.75">
      <c r="A125" s="66"/>
      <c r="B125" s="66"/>
      <c r="C125" s="66"/>
      <c r="D125" s="67"/>
      <c r="E125" s="67"/>
      <c r="F125" s="68"/>
      <c r="G125" s="36"/>
    </row>
    <row r="126" spans="1:7" ht="15.75">
      <c r="A126" s="66"/>
      <c r="B126" s="66"/>
      <c r="C126" s="66"/>
      <c r="D126" s="67"/>
      <c r="E126" s="67"/>
      <c r="F126" s="68"/>
      <c r="G126" s="36"/>
    </row>
    <row r="127" spans="1:7" ht="15.75">
      <c r="A127" s="66"/>
      <c r="B127" s="66"/>
      <c r="C127" s="66"/>
      <c r="D127" s="67"/>
      <c r="E127" s="67"/>
      <c r="F127" s="68"/>
      <c r="G127" s="36"/>
    </row>
    <row r="128" spans="1:7" ht="15.75">
      <c r="A128" s="66"/>
      <c r="B128" s="66"/>
      <c r="C128" s="66"/>
      <c r="D128" s="67"/>
      <c r="E128" s="67"/>
      <c r="F128" s="68"/>
      <c r="G128" s="36"/>
    </row>
    <row r="129" spans="1:7" ht="15.75">
      <c r="A129" s="66"/>
      <c r="B129" s="66"/>
      <c r="C129" s="66"/>
      <c r="D129" s="67"/>
      <c r="E129" s="67"/>
      <c r="F129" s="68"/>
      <c r="G129" s="36"/>
    </row>
    <row r="130" spans="1:7" ht="15.75">
      <c r="A130" s="66"/>
      <c r="B130" s="66"/>
      <c r="C130" s="66"/>
      <c r="D130" s="67"/>
      <c r="E130" s="67"/>
      <c r="F130" s="68"/>
      <c r="G130" s="36"/>
    </row>
    <row r="131" spans="1:7" ht="15.75">
      <c r="A131" s="66"/>
      <c r="B131" s="66"/>
      <c r="C131" s="66"/>
      <c r="D131" s="67"/>
      <c r="E131" s="67"/>
      <c r="F131" s="68"/>
      <c r="G131" s="36"/>
    </row>
    <row r="132" spans="1:7" ht="15.75">
      <c r="A132" s="66"/>
      <c r="B132" s="66"/>
      <c r="C132" s="66"/>
      <c r="D132" s="67"/>
      <c r="E132" s="67"/>
      <c r="F132" s="68"/>
      <c r="G132" s="36"/>
    </row>
    <row r="133" spans="1:7" ht="15.75">
      <c r="A133" s="66"/>
      <c r="B133" s="66"/>
      <c r="C133" s="66"/>
      <c r="D133" s="67"/>
      <c r="E133" s="67"/>
      <c r="F133" s="68"/>
      <c r="G133" s="36"/>
    </row>
    <row r="134" spans="1:7" ht="15.75">
      <c r="A134" s="66"/>
      <c r="B134" s="66"/>
      <c r="C134" s="66"/>
      <c r="D134" s="67"/>
      <c r="E134" s="67"/>
      <c r="F134" s="68"/>
      <c r="G134" s="36"/>
    </row>
    <row r="135" spans="1:7" ht="15.75">
      <c r="A135" s="66"/>
      <c r="B135" s="66"/>
      <c r="C135" s="66"/>
      <c r="D135" s="67"/>
      <c r="E135" s="67"/>
      <c r="F135" s="68"/>
      <c r="G135" s="36"/>
    </row>
    <row r="136" spans="1:7" ht="15.75">
      <c r="A136" s="66"/>
      <c r="B136" s="66"/>
      <c r="C136" s="66"/>
      <c r="D136" s="67"/>
      <c r="E136" s="67"/>
      <c r="F136" s="68"/>
      <c r="G136" s="36"/>
    </row>
    <row r="137" spans="1:7" ht="15.75">
      <c r="A137" s="66"/>
      <c r="B137" s="66"/>
      <c r="C137" s="66"/>
      <c r="D137" s="67"/>
      <c r="E137" s="67"/>
      <c r="F137" s="68"/>
      <c r="G137" s="36"/>
    </row>
    <row r="138" spans="1:7" ht="15.75">
      <c r="A138" s="66"/>
      <c r="B138" s="66"/>
      <c r="C138" s="66"/>
      <c r="D138" s="67"/>
      <c r="E138" s="67"/>
      <c r="F138" s="68"/>
      <c r="G138" s="36"/>
    </row>
    <row r="139" spans="1:7" ht="15.75">
      <c r="A139" s="66"/>
      <c r="B139" s="66"/>
      <c r="C139" s="66"/>
      <c r="D139" s="67"/>
      <c r="E139" s="67"/>
      <c r="F139" s="68"/>
      <c r="G139" s="36"/>
    </row>
    <row r="140" spans="1:7" ht="15.75">
      <c r="A140" s="66"/>
      <c r="B140" s="66"/>
      <c r="C140" s="66"/>
      <c r="D140" s="67"/>
      <c r="E140" s="67"/>
      <c r="F140" s="68"/>
      <c r="G140" s="36"/>
    </row>
    <row r="141" spans="1:7" ht="15.75">
      <c r="A141" s="66"/>
      <c r="B141" s="66"/>
      <c r="C141" s="66"/>
      <c r="D141" s="67"/>
      <c r="E141" s="67"/>
      <c r="F141" s="68"/>
      <c r="G141" s="36"/>
    </row>
    <row r="142" spans="1:7" ht="15.75">
      <c r="A142" s="66"/>
      <c r="B142" s="66"/>
      <c r="C142" s="66"/>
      <c r="D142" s="67"/>
      <c r="E142" s="67"/>
      <c r="F142" s="68"/>
      <c r="G142" s="36"/>
    </row>
    <row r="143" spans="1:7" ht="15.75">
      <c r="A143" s="66"/>
      <c r="B143" s="66"/>
      <c r="C143" s="66"/>
      <c r="D143" s="67"/>
      <c r="E143" s="67"/>
      <c r="F143" s="68"/>
      <c r="G143" s="36"/>
    </row>
    <row r="144" spans="1:7" ht="15.75">
      <c r="A144" s="66"/>
      <c r="B144" s="66"/>
      <c r="C144" s="66"/>
      <c r="D144" s="67"/>
      <c r="E144" s="67"/>
      <c r="F144" s="68"/>
      <c r="G144" s="36"/>
    </row>
    <row r="145" spans="1:7" ht="15.75">
      <c r="A145" s="66"/>
      <c r="B145" s="66"/>
      <c r="C145" s="66"/>
      <c r="D145" s="67"/>
      <c r="E145" s="67"/>
      <c r="F145" s="68"/>
      <c r="G145" s="36"/>
    </row>
    <row r="146" spans="1:7" ht="15.75">
      <c r="A146" s="66"/>
      <c r="B146" s="66"/>
      <c r="C146" s="66"/>
      <c r="D146" s="67"/>
      <c r="E146" s="67"/>
      <c r="F146" s="68"/>
      <c r="G146" s="36"/>
    </row>
    <row r="147" spans="1:7" ht="15.75">
      <c r="A147" s="66"/>
      <c r="B147" s="66"/>
      <c r="C147" s="66"/>
      <c r="D147" s="67"/>
      <c r="E147" s="67"/>
      <c r="F147" s="68"/>
      <c r="G147" s="36"/>
    </row>
    <row r="148" spans="1:7" ht="57" customHeight="1">
      <c r="A148" s="66"/>
      <c r="B148" s="66"/>
      <c r="C148" s="66"/>
      <c r="D148" s="67"/>
      <c r="E148" s="67"/>
      <c r="F148" s="68"/>
      <c r="G148" s="36"/>
    </row>
    <row r="149" spans="1:7" ht="57" customHeight="1">
      <c r="A149" s="66"/>
      <c r="B149" s="66"/>
      <c r="C149" s="66"/>
      <c r="D149" s="67"/>
      <c r="E149" s="67"/>
      <c r="F149" s="68"/>
      <c r="G149" s="36"/>
    </row>
    <row r="150" spans="1:7" ht="57" customHeight="1">
      <c r="A150" s="66"/>
      <c r="B150" s="66"/>
      <c r="C150" s="66"/>
      <c r="D150" s="67"/>
      <c r="E150" s="67"/>
      <c r="F150" s="68"/>
      <c r="G150" s="36"/>
    </row>
    <row r="151" spans="1:7" ht="57" customHeight="1">
      <c r="A151" s="66"/>
      <c r="B151" s="66"/>
      <c r="C151" s="66"/>
      <c r="D151" s="67"/>
      <c r="E151" s="67"/>
      <c r="F151" s="68"/>
      <c r="G151" s="36"/>
    </row>
    <row r="152" spans="1:7" ht="57" customHeight="1">
      <c r="A152" s="66"/>
      <c r="B152" s="66"/>
      <c r="C152" s="66"/>
      <c r="D152" s="67"/>
      <c r="E152" s="67"/>
      <c r="F152" s="68"/>
      <c r="G152" s="36"/>
    </row>
    <row r="153" spans="1:7" ht="57" customHeight="1">
      <c r="A153" s="66"/>
      <c r="B153" s="66"/>
      <c r="C153" s="66"/>
      <c r="D153" s="67"/>
      <c r="E153" s="67"/>
      <c r="F153" s="68"/>
      <c r="G153" s="36"/>
    </row>
    <row r="154" spans="1:7" ht="57" customHeight="1">
      <c r="A154" s="66"/>
      <c r="B154" s="66"/>
      <c r="C154" s="66"/>
      <c r="D154" s="67"/>
      <c r="E154" s="67"/>
      <c r="F154" s="68"/>
      <c r="G154" s="36"/>
    </row>
    <row r="155" spans="1:7" ht="57" customHeight="1">
      <c r="A155" s="66"/>
      <c r="B155" s="66"/>
      <c r="C155" s="66"/>
      <c r="D155" s="67"/>
      <c r="E155" s="67"/>
      <c r="F155" s="68"/>
      <c r="G155" s="36"/>
    </row>
    <row r="156" spans="1:7" ht="57" customHeight="1">
      <c r="A156" s="66"/>
      <c r="B156" s="66"/>
      <c r="C156" s="66"/>
      <c r="D156" s="67"/>
      <c r="E156" s="67"/>
      <c r="F156" s="68"/>
      <c r="G156" s="36"/>
    </row>
    <row r="157" spans="1:7" ht="57" customHeight="1">
      <c r="A157" s="66"/>
      <c r="B157" s="66"/>
      <c r="C157" s="66"/>
      <c r="D157" s="67"/>
      <c r="E157" s="67"/>
      <c r="F157" s="68"/>
    </row>
    <row r="158" spans="1:7" ht="57" customHeight="1">
      <c r="A158" s="66"/>
      <c r="B158" s="66"/>
      <c r="C158" s="66"/>
      <c r="D158" s="67"/>
      <c r="E158" s="67"/>
      <c r="F158" s="68"/>
    </row>
    <row r="159" spans="1:7" ht="57" customHeight="1">
      <c r="A159" s="66"/>
      <c r="B159" s="66"/>
      <c r="C159" s="66"/>
      <c r="D159" s="67"/>
      <c r="E159" s="67"/>
      <c r="F159" s="68"/>
    </row>
    <row r="160" spans="1:7" ht="57" customHeight="1">
      <c r="A160" s="66"/>
      <c r="B160" s="66"/>
      <c r="C160" s="66"/>
      <c r="D160" s="67"/>
      <c r="E160" s="67"/>
      <c r="F160" s="68"/>
    </row>
    <row r="161" spans="1:6" ht="57" customHeight="1">
      <c r="A161" s="66"/>
      <c r="B161" s="66"/>
      <c r="C161" s="66"/>
      <c r="D161" s="67"/>
      <c r="E161" s="67"/>
      <c r="F161" s="68"/>
    </row>
    <row r="162" spans="1:6" ht="57" customHeight="1">
      <c r="A162" s="66"/>
      <c r="B162" s="66"/>
      <c r="C162" s="66"/>
      <c r="D162" s="67"/>
      <c r="E162" s="67"/>
      <c r="F162" s="68"/>
    </row>
    <row r="163" spans="1:6" ht="57" customHeight="1">
      <c r="A163" s="66"/>
      <c r="B163" s="66"/>
      <c r="C163" s="66"/>
      <c r="D163" s="67"/>
      <c r="E163" s="67"/>
      <c r="F163" s="68"/>
    </row>
    <row r="164" spans="1:6" ht="57" customHeight="1">
      <c r="A164" s="66"/>
      <c r="B164" s="66"/>
      <c r="C164" s="66"/>
      <c r="D164" s="67"/>
      <c r="E164" s="67"/>
      <c r="F164" s="68"/>
    </row>
    <row r="165" spans="1:6" ht="57" customHeight="1">
      <c r="A165" s="66"/>
      <c r="B165" s="66"/>
      <c r="C165" s="66"/>
      <c r="D165" s="67"/>
      <c r="E165" s="67"/>
      <c r="F165" s="68"/>
    </row>
    <row r="166" spans="1:6" ht="57" customHeight="1">
      <c r="A166" s="66"/>
      <c r="B166" s="66"/>
      <c r="C166" s="66"/>
      <c r="D166" s="67"/>
      <c r="E166" s="67"/>
      <c r="F166" s="68"/>
    </row>
    <row r="167" spans="1:6" ht="57" customHeight="1">
      <c r="A167" s="66"/>
      <c r="B167" s="66"/>
      <c r="C167" s="66"/>
      <c r="D167" s="67"/>
      <c r="E167" s="67"/>
      <c r="F167" s="68"/>
    </row>
    <row r="168" spans="1:6" ht="57" customHeight="1">
      <c r="A168" s="66"/>
      <c r="B168" s="66"/>
      <c r="C168" s="66"/>
      <c r="D168" s="67"/>
      <c r="E168" s="67"/>
      <c r="F168" s="68"/>
    </row>
    <row r="169" spans="1:6" ht="57" customHeight="1">
      <c r="A169" s="66"/>
      <c r="B169" s="66"/>
      <c r="C169" s="66"/>
      <c r="D169" s="67"/>
      <c r="E169" s="67"/>
      <c r="F169" s="68"/>
    </row>
    <row r="170" spans="1:6" ht="57" customHeight="1">
      <c r="A170" s="66"/>
      <c r="B170" s="66"/>
      <c r="C170" s="66"/>
      <c r="D170" s="67"/>
      <c r="E170" s="67"/>
      <c r="F170" s="68"/>
    </row>
    <row r="171" spans="1:6" ht="57" customHeight="1">
      <c r="A171" s="66"/>
      <c r="B171" s="66"/>
      <c r="C171" s="66"/>
      <c r="D171" s="67"/>
      <c r="E171" s="67"/>
      <c r="F171" s="68"/>
    </row>
    <row r="172" spans="1:6" ht="57" customHeight="1">
      <c r="A172" s="66"/>
      <c r="B172" s="66"/>
      <c r="C172" s="66"/>
      <c r="D172" s="67"/>
      <c r="E172" s="67"/>
      <c r="F172" s="68"/>
    </row>
    <row r="173" spans="1:6" ht="57" customHeight="1">
      <c r="A173" s="66"/>
      <c r="B173" s="66"/>
      <c r="C173" s="66"/>
      <c r="D173" s="67"/>
      <c r="E173" s="67"/>
      <c r="F173" s="68"/>
    </row>
    <row r="174" spans="1:6" ht="57" customHeight="1">
      <c r="A174" s="66"/>
      <c r="B174" s="66"/>
      <c r="C174" s="66"/>
      <c r="D174" s="67"/>
      <c r="E174" s="67"/>
      <c r="F174" s="68"/>
    </row>
    <row r="175" spans="1:6" ht="57" customHeight="1">
      <c r="A175" s="66"/>
      <c r="B175" s="66"/>
      <c r="C175" s="66"/>
      <c r="D175" s="67"/>
      <c r="E175" s="67"/>
      <c r="F175" s="68"/>
    </row>
    <row r="176" spans="1:6" ht="57" customHeight="1">
      <c r="A176" s="66"/>
      <c r="B176" s="66"/>
      <c r="C176" s="66"/>
      <c r="D176" s="67"/>
      <c r="E176" s="67"/>
      <c r="F176" s="68"/>
    </row>
    <row r="177" spans="1:6" ht="57" customHeight="1">
      <c r="A177" s="66"/>
      <c r="B177" s="66"/>
      <c r="C177" s="66"/>
      <c r="D177" s="67"/>
      <c r="E177" s="67"/>
      <c r="F177" s="68"/>
    </row>
    <row r="178" spans="1:6" ht="57" customHeight="1">
      <c r="A178" s="66"/>
      <c r="B178" s="66"/>
      <c r="C178" s="66"/>
      <c r="D178" s="67"/>
      <c r="E178" s="67"/>
      <c r="F178" s="68"/>
    </row>
    <row r="179" spans="1:6" ht="57" customHeight="1">
      <c r="A179" s="66"/>
      <c r="B179" s="66"/>
      <c r="C179" s="66"/>
      <c r="D179" s="67"/>
      <c r="E179" s="67"/>
      <c r="F179" s="68"/>
    </row>
    <row r="180" spans="1:6" ht="57" customHeight="1">
      <c r="A180" s="66"/>
      <c r="B180" s="66"/>
      <c r="C180" s="66"/>
      <c r="D180" s="67"/>
      <c r="E180" s="67"/>
      <c r="F180" s="68"/>
    </row>
    <row r="181" spans="1:6" ht="57" customHeight="1">
      <c r="A181" s="66"/>
      <c r="B181" s="66"/>
      <c r="C181" s="66"/>
      <c r="D181" s="67"/>
      <c r="E181" s="67"/>
      <c r="F181" s="68"/>
    </row>
    <row r="182" spans="1:6" ht="57" customHeight="1">
      <c r="A182" s="66"/>
      <c r="B182" s="66"/>
      <c r="C182" s="66"/>
      <c r="D182" s="67"/>
      <c r="E182" s="67"/>
      <c r="F182" s="68"/>
    </row>
    <row r="183" spans="1:6" ht="57" customHeight="1">
      <c r="A183" s="66"/>
      <c r="B183" s="66"/>
      <c r="C183" s="66"/>
      <c r="D183" s="67"/>
      <c r="E183" s="67"/>
      <c r="F183" s="68"/>
    </row>
    <row r="184" spans="1:6" ht="57" customHeight="1">
      <c r="A184" s="66"/>
      <c r="B184" s="66"/>
      <c r="C184" s="66"/>
      <c r="D184" s="67"/>
      <c r="E184" s="67"/>
      <c r="F184" s="68"/>
    </row>
    <row r="185" spans="1:6" ht="57" customHeight="1">
      <c r="A185" s="66"/>
      <c r="B185" s="66"/>
      <c r="C185" s="66"/>
      <c r="D185" s="67"/>
      <c r="E185" s="67"/>
      <c r="F185" s="68"/>
    </row>
    <row r="186" spans="1:6" ht="57" customHeight="1">
      <c r="A186" s="66"/>
      <c r="B186" s="66"/>
      <c r="C186" s="66"/>
      <c r="D186" s="67"/>
      <c r="E186" s="67"/>
      <c r="F186" s="68"/>
    </row>
    <row r="187" spans="1:6" ht="57" customHeight="1">
      <c r="A187" s="66"/>
      <c r="B187" s="66"/>
      <c r="C187" s="66"/>
      <c r="D187" s="67"/>
      <c r="E187" s="67"/>
      <c r="F187" s="68"/>
    </row>
    <row r="188" spans="1:6" ht="57" customHeight="1">
      <c r="A188" s="66"/>
      <c r="B188" s="66"/>
      <c r="C188" s="66"/>
      <c r="D188" s="67"/>
      <c r="E188" s="67"/>
      <c r="F188" s="68"/>
    </row>
    <row r="189" spans="1:6" ht="57" customHeight="1">
      <c r="A189" s="66"/>
      <c r="B189" s="66"/>
      <c r="C189" s="66"/>
      <c r="D189" s="67"/>
      <c r="E189" s="67"/>
      <c r="F189" s="68"/>
    </row>
    <row r="190" spans="1:6" ht="57" customHeight="1">
      <c r="A190" s="66"/>
      <c r="B190" s="66"/>
      <c r="C190" s="66"/>
      <c r="D190" s="67"/>
      <c r="E190" s="67"/>
      <c r="F190" s="68"/>
    </row>
    <row r="191" spans="1:6" ht="57" customHeight="1">
      <c r="A191" s="66"/>
      <c r="B191" s="66"/>
      <c r="C191" s="66"/>
      <c r="D191" s="67"/>
      <c r="E191" s="67"/>
      <c r="F191" s="68"/>
    </row>
    <row r="192" spans="1:6" ht="57" customHeight="1">
      <c r="A192" s="66"/>
      <c r="B192" s="66"/>
      <c r="C192" s="66"/>
      <c r="D192" s="67"/>
      <c r="E192" s="67"/>
      <c r="F192" s="68"/>
    </row>
    <row r="193" spans="1:6" ht="57" customHeight="1">
      <c r="A193" s="66"/>
      <c r="B193" s="66"/>
      <c r="C193" s="66"/>
      <c r="D193" s="67"/>
      <c r="E193" s="67"/>
      <c r="F193" s="68"/>
    </row>
    <row r="194" spans="1:6" ht="57" customHeight="1">
      <c r="A194" s="66"/>
      <c r="B194" s="66"/>
      <c r="C194" s="66"/>
      <c r="D194" s="67"/>
      <c r="E194" s="67"/>
      <c r="F194" s="68"/>
    </row>
    <row r="195" spans="1:6" ht="57" customHeight="1">
      <c r="A195" s="66"/>
      <c r="B195" s="66"/>
      <c r="C195" s="66"/>
      <c r="D195" s="67"/>
      <c r="E195" s="67"/>
      <c r="F195" s="68"/>
    </row>
    <row r="196" spans="1:6" ht="57" customHeight="1">
      <c r="A196" s="66"/>
      <c r="B196" s="66"/>
      <c r="C196" s="66"/>
      <c r="D196" s="67"/>
      <c r="E196" s="67"/>
      <c r="F196" s="68"/>
    </row>
    <row r="197" spans="1:6" ht="57" customHeight="1">
      <c r="A197" s="66"/>
      <c r="B197" s="66"/>
      <c r="C197" s="66"/>
      <c r="D197" s="67"/>
      <c r="E197" s="67"/>
      <c r="F197" s="68"/>
    </row>
    <row r="198" spans="1:6" ht="57" customHeight="1">
      <c r="A198" s="66"/>
      <c r="B198" s="66"/>
      <c r="C198" s="66"/>
      <c r="D198" s="67"/>
      <c r="E198" s="67"/>
      <c r="F198" s="68"/>
    </row>
    <row r="199" spans="1:6" ht="57" customHeight="1">
      <c r="A199" s="66"/>
      <c r="B199" s="66"/>
      <c r="C199" s="66"/>
      <c r="D199" s="67"/>
      <c r="E199" s="67"/>
      <c r="F199" s="68"/>
    </row>
    <row r="200" spans="1:6" ht="57" customHeight="1">
      <c r="A200" s="66"/>
      <c r="B200" s="66"/>
      <c r="C200" s="66"/>
      <c r="D200" s="67"/>
      <c r="E200" s="67"/>
      <c r="F200" s="68"/>
    </row>
    <row r="201" spans="1:6" ht="57" customHeight="1">
      <c r="A201" s="66"/>
      <c r="B201" s="66"/>
      <c r="C201" s="66"/>
      <c r="D201" s="67"/>
      <c r="E201" s="67"/>
      <c r="F201" s="68"/>
    </row>
    <row r="202" spans="1:6" ht="57" customHeight="1">
      <c r="A202" s="66"/>
      <c r="B202" s="66"/>
      <c r="C202" s="66"/>
      <c r="D202" s="67"/>
      <c r="E202" s="67"/>
      <c r="F202" s="68"/>
    </row>
    <row r="203" spans="1:6" ht="57" customHeight="1">
      <c r="A203" s="66"/>
      <c r="B203" s="66"/>
      <c r="C203" s="66"/>
      <c r="D203" s="67"/>
      <c r="E203" s="67"/>
      <c r="F203" s="68"/>
    </row>
    <row r="204" spans="1:6" ht="57" customHeight="1">
      <c r="A204" s="66"/>
      <c r="B204" s="66"/>
      <c r="C204" s="66"/>
      <c r="D204" s="67"/>
      <c r="E204" s="67"/>
      <c r="F204" s="68"/>
    </row>
    <row r="205" spans="1:6" ht="57" customHeight="1">
      <c r="A205" s="66"/>
      <c r="B205" s="66"/>
      <c r="C205" s="66"/>
      <c r="D205" s="67"/>
      <c r="E205" s="67"/>
      <c r="F205" s="68"/>
    </row>
    <row r="206" spans="1:6" ht="57" customHeight="1">
      <c r="A206" s="66"/>
      <c r="B206" s="66"/>
      <c r="C206" s="66"/>
      <c r="D206" s="67"/>
      <c r="E206" s="67"/>
      <c r="F206" s="68"/>
    </row>
    <row r="207" spans="1:6" ht="57" customHeight="1">
      <c r="A207" s="66"/>
      <c r="B207" s="66"/>
      <c r="C207" s="66"/>
      <c r="D207" s="67"/>
      <c r="E207" s="67"/>
      <c r="F207" s="68"/>
    </row>
    <row r="208" spans="1:6" ht="57" customHeight="1">
      <c r="A208" s="66"/>
      <c r="B208" s="66"/>
      <c r="C208" s="66"/>
      <c r="D208" s="67"/>
      <c r="E208" s="67"/>
      <c r="F208" s="68"/>
    </row>
    <row r="209" spans="1:6" ht="57" customHeight="1">
      <c r="A209" s="66"/>
      <c r="B209" s="66"/>
      <c r="C209" s="66"/>
      <c r="D209" s="67"/>
      <c r="E209" s="67"/>
      <c r="F209" s="68"/>
    </row>
    <row r="210" spans="1:6" ht="57" customHeight="1">
      <c r="A210" s="66"/>
      <c r="B210" s="66"/>
      <c r="C210" s="66"/>
      <c r="D210" s="67"/>
      <c r="E210" s="67"/>
      <c r="F210" s="68"/>
    </row>
    <row r="211" spans="1:6" ht="57" customHeight="1">
      <c r="A211" s="66"/>
      <c r="B211" s="66"/>
      <c r="C211" s="66"/>
      <c r="D211" s="67"/>
      <c r="E211" s="67"/>
      <c r="F211" s="68"/>
    </row>
    <row r="212" spans="1:6" ht="57" customHeight="1">
      <c r="A212" s="66"/>
      <c r="B212" s="66"/>
      <c r="C212" s="66"/>
      <c r="D212" s="67"/>
      <c r="E212" s="67"/>
      <c r="F212" s="68"/>
    </row>
    <row r="213" spans="1:6" ht="57" customHeight="1">
      <c r="A213" s="66"/>
      <c r="B213" s="66"/>
      <c r="C213" s="66"/>
      <c r="D213" s="67"/>
      <c r="E213" s="67"/>
      <c r="F213" s="68"/>
    </row>
    <row r="214" spans="1:6" ht="57" customHeight="1">
      <c r="A214" s="66"/>
      <c r="B214" s="66"/>
      <c r="C214" s="66"/>
      <c r="D214" s="67"/>
      <c r="E214" s="67"/>
      <c r="F214" s="68"/>
    </row>
    <row r="215" spans="1:6" ht="57" customHeight="1">
      <c r="A215" s="66"/>
      <c r="B215" s="66"/>
      <c r="C215" s="66"/>
      <c r="D215" s="67"/>
      <c r="E215" s="67"/>
      <c r="F215" s="68"/>
    </row>
    <row r="216" spans="1:6" ht="57" customHeight="1">
      <c r="A216" s="66"/>
      <c r="B216" s="66"/>
      <c r="C216" s="66"/>
      <c r="D216" s="67"/>
      <c r="E216" s="67"/>
      <c r="F216" s="68"/>
    </row>
    <row r="217" spans="1:6" ht="57" customHeight="1">
      <c r="A217" s="66"/>
      <c r="B217" s="66"/>
      <c r="C217" s="66"/>
      <c r="D217" s="67"/>
      <c r="E217" s="67"/>
      <c r="F217" s="68"/>
    </row>
    <row r="218" spans="1:6" ht="57" customHeight="1">
      <c r="A218" s="66"/>
      <c r="B218" s="66"/>
      <c r="C218" s="66"/>
      <c r="D218" s="67"/>
      <c r="E218" s="67"/>
      <c r="F218" s="68"/>
    </row>
    <row r="219" spans="1:6" ht="57" customHeight="1">
      <c r="A219" s="66"/>
      <c r="B219" s="66"/>
      <c r="C219" s="66"/>
      <c r="D219" s="67"/>
      <c r="E219" s="67"/>
      <c r="F219" s="68"/>
    </row>
    <row r="220" spans="1:6" ht="57" customHeight="1">
      <c r="A220" s="66"/>
      <c r="B220" s="66"/>
      <c r="C220" s="66"/>
      <c r="D220" s="67"/>
      <c r="E220" s="67"/>
      <c r="F220" s="68"/>
    </row>
    <row r="221" spans="1:6" ht="57" customHeight="1">
      <c r="A221" s="66"/>
      <c r="B221" s="66"/>
      <c r="C221" s="66"/>
      <c r="D221" s="67"/>
      <c r="E221" s="67"/>
      <c r="F221" s="68"/>
    </row>
    <row r="222" spans="1:6" ht="57" customHeight="1">
      <c r="A222" s="66"/>
      <c r="B222" s="66"/>
      <c r="C222" s="66"/>
      <c r="D222" s="67"/>
      <c r="E222" s="67"/>
      <c r="F222" s="68"/>
    </row>
    <row r="223" spans="1:6" ht="57" customHeight="1">
      <c r="A223" s="66"/>
      <c r="B223" s="66"/>
      <c r="C223" s="66"/>
      <c r="D223" s="67"/>
      <c r="E223" s="67"/>
      <c r="F223" s="68"/>
    </row>
    <row r="224" spans="1:6" ht="57" customHeight="1">
      <c r="A224" s="66"/>
      <c r="B224" s="66"/>
      <c r="C224" s="66"/>
      <c r="D224" s="67"/>
      <c r="E224" s="67"/>
      <c r="F224" s="68"/>
    </row>
    <row r="225" spans="1:6" ht="57" customHeight="1">
      <c r="A225" s="66"/>
      <c r="B225" s="66"/>
      <c r="C225" s="66"/>
      <c r="D225" s="67"/>
      <c r="E225" s="67"/>
      <c r="F225" s="68"/>
    </row>
    <row r="226" spans="1:6" ht="57" customHeight="1">
      <c r="A226" s="66"/>
      <c r="B226" s="66"/>
      <c r="C226" s="66"/>
      <c r="D226" s="67"/>
      <c r="E226" s="67"/>
      <c r="F226" s="68"/>
    </row>
    <row r="227" spans="1:6" ht="57" customHeight="1">
      <c r="A227" s="66"/>
      <c r="B227" s="66"/>
      <c r="C227" s="66"/>
      <c r="D227" s="67"/>
      <c r="E227" s="67"/>
      <c r="F227" s="68"/>
    </row>
    <row r="228" spans="1:6" ht="57" customHeight="1">
      <c r="A228" s="66"/>
      <c r="B228" s="66"/>
      <c r="C228" s="66"/>
      <c r="D228" s="67"/>
      <c r="E228" s="67"/>
      <c r="F228" s="68"/>
    </row>
    <row r="229" spans="1:6" ht="57" customHeight="1">
      <c r="A229" s="66"/>
      <c r="B229" s="66"/>
      <c r="C229" s="66"/>
      <c r="D229" s="67"/>
      <c r="E229" s="67"/>
      <c r="F229" s="68"/>
    </row>
    <row r="230" spans="1:6" ht="57" customHeight="1">
      <c r="A230" s="66"/>
      <c r="B230" s="66"/>
      <c r="C230" s="66"/>
      <c r="D230" s="67"/>
      <c r="E230" s="67"/>
      <c r="F230" s="68"/>
    </row>
    <row r="231" spans="1:6" ht="57" customHeight="1">
      <c r="A231" s="66"/>
      <c r="B231" s="66"/>
      <c r="C231" s="66"/>
      <c r="D231" s="67"/>
      <c r="E231" s="67"/>
      <c r="F231" s="68"/>
    </row>
    <row r="232" spans="1:6" ht="57" customHeight="1">
      <c r="A232" s="66"/>
      <c r="B232" s="66"/>
      <c r="C232" s="66"/>
      <c r="D232" s="67"/>
      <c r="E232" s="67"/>
      <c r="F232" s="68"/>
    </row>
    <row r="233" spans="1:6" ht="57" customHeight="1">
      <c r="A233" s="66"/>
      <c r="B233" s="66"/>
      <c r="C233" s="66"/>
      <c r="D233" s="67"/>
      <c r="E233" s="67"/>
      <c r="F233" s="68"/>
    </row>
    <row r="234" spans="1:6" ht="57" customHeight="1">
      <c r="A234" s="66"/>
      <c r="B234" s="66"/>
      <c r="C234" s="66"/>
      <c r="D234" s="67"/>
      <c r="E234" s="67"/>
      <c r="F234" s="68"/>
    </row>
    <row r="235" spans="1:6" ht="57" customHeight="1">
      <c r="A235" s="66"/>
      <c r="B235" s="66"/>
      <c r="C235" s="66"/>
      <c r="D235" s="67"/>
      <c r="E235" s="67"/>
      <c r="F235" s="68"/>
    </row>
    <row r="236" spans="1:6" ht="57" customHeight="1">
      <c r="A236" s="66"/>
      <c r="B236" s="66"/>
      <c r="C236" s="66"/>
      <c r="D236" s="67"/>
      <c r="E236" s="67"/>
      <c r="F236" s="68"/>
    </row>
    <row r="237" spans="1:6" ht="57" customHeight="1">
      <c r="A237" s="66"/>
      <c r="B237" s="66"/>
      <c r="C237" s="66"/>
      <c r="D237" s="67"/>
      <c r="E237" s="67"/>
      <c r="F237" s="68"/>
    </row>
    <row r="238" spans="1:6" ht="57" customHeight="1">
      <c r="A238" s="66"/>
      <c r="B238" s="66"/>
      <c r="C238" s="66"/>
      <c r="D238" s="67"/>
      <c r="E238" s="67"/>
      <c r="F238" s="68"/>
    </row>
    <row r="239" spans="1:6" ht="57" customHeight="1">
      <c r="A239" s="66"/>
      <c r="B239" s="66"/>
      <c r="C239" s="66"/>
      <c r="D239" s="67"/>
      <c r="E239" s="67"/>
      <c r="F239" s="68"/>
    </row>
    <row r="240" spans="1:6" ht="57" customHeight="1">
      <c r="A240" s="66"/>
      <c r="B240" s="66"/>
      <c r="C240" s="66"/>
      <c r="D240" s="67"/>
      <c r="E240" s="67"/>
      <c r="F240" s="68"/>
    </row>
    <row r="241" spans="1:6" ht="57" customHeight="1">
      <c r="A241" s="66"/>
      <c r="B241" s="66"/>
      <c r="C241" s="66"/>
      <c r="D241" s="67"/>
      <c r="E241" s="67"/>
      <c r="F241" s="68"/>
    </row>
    <row r="242" spans="1:6" ht="57" customHeight="1">
      <c r="A242" s="66"/>
      <c r="B242" s="66"/>
      <c r="C242" s="66"/>
      <c r="D242" s="67"/>
      <c r="E242" s="67"/>
      <c r="F242" s="68"/>
    </row>
    <row r="243" spans="1:6" ht="57" customHeight="1">
      <c r="A243" s="66"/>
      <c r="B243" s="66"/>
      <c r="C243" s="66"/>
      <c r="D243" s="67"/>
      <c r="E243" s="67"/>
      <c r="F243" s="68"/>
    </row>
    <row r="244" spans="1:6" ht="57" customHeight="1">
      <c r="A244" s="66"/>
      <c r="B244" s="66"/>
      <c r="C244" s="66"/>
      <c r="D244" s="67"/>
      <c r="E244" s="67"/>
      <c r="F244" s="68"/>
    </row>
    <row r="245" spans="1:6" ht="57" customHeight="1">
      <c r="A245" s="66"/>
      <c r="B245" s="66"/>
      <c r="C245" s="66"/>
      <c r="D245" s="67"/>
      <c r="E245" s="67"/>
      <c r="F245" s="68"/>
    </row>
    <row r="246" spans="1:6" ht="57" customHeight="1">
      <c r="A246" s="66"/>
      <c r="B246" s="66"/>
      <c r="C246" s="66"/>
      <c r="D246" s="67"/>
      <c r="E246" s="67"/>
      <c r="F246" s="68"/>
    </row>
    <row r="247" spans="1:6" ht="57" customHeight="1">
      <c r="A247" s="66"/>
      <c r="B247" s="66"/>
      <c r="C247" s="66"/>
      <c r="D247" s="67"/>
      <c r="E247" s="67"/>
      <c r="F247" s="68"/>
    </row>
    <row r="248" spans="1:6" ht="57" customHeight="1">
      <c r="A248" s="66"/>
      <c r="B248" s="66"/>
      <c r="C248" s="66"/>
      <c r="D248" s="67"/>
      <c r="E248" s="67"/>
      <c r="F248" s="68"/>
    </row>
    <row r="249" spans="1:6" ht="57" customHeight="1">
      <c r="A249" s="66"/>
      <c r="B249" s="66"/>
      <c r="C249" s="66"/>
      <c r="D249" s="67"/>
      <c r="E249" s="67"/>
      <c r="F249" s="68"/>
    </row>
    <row r="250" spans="1:6" ht="57" customHeight="1">
      <c r="A250" s="66"/>
      <c r="B250" s="66"/>
      <c r="C250" s="66"/>
      <c r="D250" s="67"/>
      <c r="E250" s="67"/>
      <c r="F250" s="68"/>
    </row>
    <row r="251" spans="1:6" ht="57" customHeight="1">
      <c r="A251" s="66"/>
      <c r="B251" s="66"/>
      <c r="C251" s="66"/>
      <c r="D251" s="67"/>
      <c r="E251" s="67"/>
      <c r="F251" s="68"/>
    </row>
    <row r="252" spans="1:6" ht="57" customHeight="1">
      <c r="A252" s="66"/>
      <c r="B252" s="66"/>
      <c r="C252" s="66"/>
      <c r="D252" s="67"/>
      <c r="E252" s="67"/>
      <c r="F252" s="68"/>
    </row>
    <row r="253" spans="1:6" ht="57" customHeight="1">
      <c r="A253" s="66"/>
      <c r="B253" s="66"/>
      <c r="C253" s="66"/>
      <c r="D253" s="67"/>
      <c r="E253" s="67"/>
      <c r="F253" s="68"/>
    </row>
    <row r="254" spans="1:6" ht="57" customHeight="1">
      <c r="A254" s="66"/>
      <c r="B254" s="66"/>
      <c r="C254" s="66"/>
      <c r="D254" s="67"/>
      <c r="E254" s="67"/>
      <c r="F254" s="68"/>
    </row>
    <row r="255" spans="1:6" ht="57" customHeight="1">
      <c r="A255" s="66"/>
      <c r="B255" s="66"/>
      <c r="C255" s="66"/>
      <c r="D255" s="67"/>
      <c r="E255" s="67"/>
      <c r="F255" s="68"/>
    </row>
    <row r="256" spans="1:6" ht="57" customHeight="1">
      <c r="A256" s="66"/>
      <c r="B256" s="66"/>
      <c r="C256" s="66"/>
      <c r="D256" s="67"/>
      <c r="E256" s="67"/>
      <c r="F256" s="68"/>
    </row>
    <row r="257" spans="1:6" ht="57" customHeight="1">
      <c r="A257" s="66"/>
      <c r="B257" s="66"/>
      <c r="C257" s="66"/>
      <c r="D257" s="67"/>
      <c r="E257" s="67"/>
      <c r="F257" s="68"/>
    </row>
    <row r="258" spans="1:6" ht="57" customHeight="1">
      <c r="A258" s="66"/>
      <c r="B258" s="66"/>
      <c r="C258" s="66"/>
      <c r="D258" s="67"/>
      <c r="E258" s="67"/>
      <c r="F258" s="68"/>
    </row>
    <row r="259" spans="1:6" ht="57" customHeight="1">
      <c r="A259" s="66"/>
      <c r="B259" s="66"/>
      <c r="C259" s="66"/>
      <c r="D259" s="67"/>
      <c r="E259" s="67"/>
      <c r="F259" s="68"/>
    </row>
  </sheetData>
  <mergeCells count="17">
    <mergeCell ref="B113:F113"/>
    <mergeCell ref="B116:F116"/>
    <mergeCell ref="B117:E117"/>
    <mergeCell ref="B118:F118"/>
    <mergeCell ref="A105:A106"/>
    <mergeCell ref="B105:B106"/>
    <mergeCell ref="B109:F109"/>
    <mergeCell ref="B110:F110"/>
    <mergeCell ref="B111:F111"/>
    <mergeCell ref="B112:F112"/>
    <mergeCell ref="A3:G3"/>
    <mergeCell ref="A5:G5"/>
    <mergeCell ref="A6:G6"/>
    <mergeCell ref="A7:C7"/>
    <mergeCell ref="A8:C8"/>
    <mergeCell ref="A103:A104"/>
    <mergeCell ref="B103:B104"/>
  </mergeCells>
  <printOptions horizontalCentered="1"/>
  <pageMargins left="0.19685039370078741" right="0.19685039370078741" top="0.94488188976377963" bottom="0.39370078740157483" header="0.94488188976377963" footer="0.39370078740157483"/>
  <pageSetup paperSize="9" scale="72" fitToHeight="15" orientation="landscape" horizontalDpi="180" verticalDpi="180" r:id="rId1"/>
  <rowBreaks count="2" manualBreakCount="2">
    <brk id="15" max="10" man="1"/>
    <brk id="19" max="10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J113"/>
  <sheetViews>
    <sheetView tabSelected="1" zoomScale="70" zoomScaleNormal="70" workbookViewId="0">
      <selection activeCell="M29" sqref="M29"/>
    </sheetView>
  </sheetViews>
  <sheetFormatPr defaultRowHeight="15.75"/>
  <cols>
    <col min="1" max="1" width="7.7109375" style="128" customWidth="1"/>
    <col min="2" max="2" width="38.5703125" style="132" customWidth="1"/>
    <col min="3" max="3" width="9" style="131" customWidth="1"/>
    <col min="4" max="4" width="19.140625" style="131" customWidth="1"/>
    <col min="5" max="5" width="18.42578125" style="131" customWidth="1"/>
    <col min="6" max="6" width="15.140625" style="133" customWidth="1"/>
    <col min="7" max="7" width="80.42578125" style="86" customWidth="1"/>
    <col min="8" max="16" width="9.140625" style="86" customWidth="1"/>
    <col min="17" max="16384" width="9.140625" style="86"/>
  </cols>
  <sheetData>
    <row r="1" spans="1:10" s="81" customFormat="1" ht="78.75">
      <c r="A1" s="79"/>
      <c r="B1" s="80"/>
      <c r="G1" s="82" t="s">
        <v>0</v>
      </c>
      <c r="H1" s="82"/>
      <c r="I1" s="82"/>
      <c r="J1" s="82"/>
    </row>
    <row r="2" spans="1:10" s="81" customFormat="1">
      <c r="A2" s="83" t="s">
        <v>219</v>
      </c>
      <c r="B2" s="83"/>
      <c r="C2" s="83"/>
      <c r="D2" s="83"/>
      <c r="E2" s="83"/>
      <c r="F2" s="83"/>
      <c r="G2" s="83"/>
    </row>
    <row r="3" spans="1:10" s="81" customFormat="1">
      <c r="A3" s="83" t="s">
        <v>220</v>
      </c>
      <c r="B3" s="83"/>
      <c r="C3" s="83"/>
      <c r="D3" s="83"/>
      <c r="E3" s="83"/>
      <c r="F3" s="83"/>
      <c r="G3" s="83"/>
    </row>
    <row r="4" spans="1:10" s="81" customFormat="1">
      <c r="A4" s="84" t="s">
        <v>221</v>
      </c>
      <c r="B4" s="84"/>
      <c r="C4" s="84"/>
      <c r="D4" s="84"/>
      <c r="E4" s="84"/>
      <c r="F4" s="84"/>
      <c r="G4" s="84"/>
    </row>
    <row r="5" spans="1:10" s="81" customFormat="1">
      <c r="A5" s="85" t="s">
        <v>4</v>
      </c>
      <c r="B5" s="85"/>
      <c r="C5" s="85"/>
    </row>
    <row r="6" spans="1:10" s="81" customFormat="1">
      <c r="A6" s="85" t="s">
        <v>5</v>
      </c>
      <c r="B6" s="85"/>
      <c r="C6" s="85"/>
    </row>
    <row r="7" spans="1:10" ht="78.75">
      <c r="A7" s="16" t="s">
        <v>6</v>
      </c>
      <c r="B7" s="16" t="s">
        <v>7</v>
      </c>
      <c r="C7" s="16" t="s">
        <v>8</v>
      </c>
      <c r="D7" s="16" t="s">
        <v>9</v>
      </c>
      <c r="E7" s="16" t="s">
        <v>10</v>
      </c>
      <c r="F7" s="16" t="s">
        <v>11</v>
      </c>
      <c r="G7" s="17" t="s">
        <v>12</v>
      </c>
    </row>
    <row r="8" spans="1:10" ht="31.5">
      <c r="A8" s="87" t="s">
        <v>13</v>
      </c>
      <c r="B8" s="88" t="s">
        <v>222</v>
      </c>
      <c r="C8" s="89" t="s">
        <v>223</v>
      </c>
      <c r="D8" s="90">
        <f>D9+D14+D18+D19+D20</f>
        <v>1868197.0932612328</v>
      </c>
      <c r="E8" s="90">
        <f>E9+E14+E18+E19+E20</f>
        <v>1834224.3501662347</v>
      </c>
      <c r="F8" s="30"/>
      <c r="G8" s="91"/>
    </row>
    <row r="9" spans="1:10">
      <c r="A9" s="87" t="s">
        <v>224</v>
      </c>
      <c r="B9" s="88" t="s">
        <v>225</v>
      </c>
      <c r="C9" s="89" t="s">
        <v>226</v>
      </c>
      <c r="D9" s="90">
        <f>D10+D11+D12+D13</f>
        <v>392730.87519021862</v>
      </c>
      <c r="E9" s="90">
        <f>E10+E11+E12+E13</f>
        <v>373319.05480599997</v>
      </c>
      <c r="F9" s="30"/>
      <c r="G9" s="91"/>
    </row>
    <row r="10" spans="1:10" ht="205.5" customHeight="1">
      <c r="A10" s="92" t="s">
        <v>18</v>
      </c>
      <c r="B10" s="93" t="s">
        <v>227</v>
      </c>
      <c r="C10" s="94" t="s">
        <v>226</v>
      </c>
      <c r="D10" s="95">
        <v>39832.998965555555</v>
      </c>
      <c r="E10" s="95">
        <v>38187.331200000008</v>
      </c>
      <c r="F10" s="30">
        <v>-4.1314181916822054E-2</v>
      </c>
      <c r="G10" s="96" t="s">
        <v>228</v>
      </c>
    </row>
    <row r="11" spans="1:10">
      <c r="A11" s="92" t="s">
        <v>21</v>
      </c>
      <c r="B11" s="93" t="s">
        <v>28</v>
      </c>
      <c r="C11" s="94" t="s">
        <v>226</v>
      </c>
      <c r="D11" s="95">
        <v>96.957750663129957</v>
      </c>
      <c r="E11" s="95">
        <f>'[2]1.2 топливо'!N8</f>
        <v>97.532999999999987</v>
      </c>
      <c r="F11" s="30">
        <v>5.9329897087719834E-3</v>
      </c>
      <c r="G11" s="97"/>
    </row>
    <row r="12" spans="1:10" ht="108">
      <c r="A12" s="92" t="s">
        <v>24</v>
      </c>
      <c r="B12" s="93" t="s">
        <v>229</v>
      </c>
      <c r="C12" s="94" t="s">
        <v>226</v>
      </c>
      <c r="D12" s="95">
        <v>347777.38447399996</v>
      </c>
      <c r="E12" s="95">
        <f>'[2]анализ ЭЭ  КАН факт'!O131</f>
        <v>330010.44060599996</v>
      </c>
      <c r="F12" s="46">
        <v>-5.1087116820065302E-2</v>
      </c>
      <c r="G12" s="98" t="s">
        <v>230</v>
      </c>
    </row>
    <row r="13" spans="1:10" ht="31.5">
      <c r="A13" s="92" t="s">
        <v>27</v>
      </c>
      <c r="B13" s="93" t="s">
        <v>231</v>
      </c>
      <c r="C13" s="94" t="s">
        <v>226</v>
      </c>
      <c r="D13" s="95">
        <v>5023.5340000000006</v>
      </c>
      <c r="E13" s="95">
        <f>'[2]1.4 запчасти'!P8</f>
        <v>5023.75</v>
      </c>
      <c r="F13" s="30">
        <v>4.2997618807683936E-5</v>
      </c>
      <c r="G13" s="91"/>
    </row>
    <row r="14" spans="1:10">
      <c r="A14" s="87" t="s">
        <v>35</v>
      </c>
      <c r="B14" s="88" t="s">
        <v>232</v>
      </c>
      <c r="C14" s="89" t="s">
        <v>226</v>
      </c>
      <c r="D14" s="90">
        <f>D15+D16+D17</f>
        <v>831390.72806220409</v>
      </c>
      <c r="E14" s="90">
        <f>E15+E16+E17</f>
        <v>829001.23492000008</v>
      </c>
      <c r="F14" s="30">
        <v>-2.8740916413314025E-3</v>
      </c>
      <c r="G14" s="91"/>
    </row>
    <row r="15" spans="1:10">
      <c r="A15" s="92" t="s">
        <v>37</v>
      </c>
      <c r="B15" s="93" t="s">
        <v>233</v>
      </c>
      <c r="C15" s="94" t="s">
        <v>226</v>
      </c>
      <c r="D15" s="95">
        <v>747370.08922857512</v>
      </c>
      <c r="E15" s="95">
        <f>'[2]2.-6.1. Зарплата'!O35</f>
        <v>747368.027</v>
      </c>
      <c r="F15" s="30">
        <v>-2.759313765479465E-6</v>
      </c>
      <c r="G15" s="91"/>
    </row>
    <row r="16" spans="1:10">
      <c r="A16" s="92" t="s">
        <v>40</v>
      </c>
      <c r="B16" s="93" t="s">
        <v>234</v>
      </c>
      <c r="C16" s="94" t="s">
        <v>226</v>
      </c>
      <c r="D16" s="95">
        <v>73989.638833628938</v>
      </c>
      <c r="E16" s="95">
        <f>'[2]2.-6.1. Зарплата'!O36</f>
        <v>73101.620999999999</v>
      </c>
      <c r="F16" s="30">
        <v>-1.2001921453160645E-2</v>
      </c>
      <c r="G16" s="33" t="s">
        <v>23</v>
      </c>
    </row>
    <row r="17" spans="1:7" ht="47.25">
      <c r="A17" s="92" t="s">
        <v>42</v>
      </c>
      <c r="B17" s="93" t="s">
        <v>235</v>
      </c>
      <c r="C17" s="94" t="s">
        <v>226</v>
      </c>
      <c r="D17" s="95">
        <v>10031</v>
      </c>
      <c r="E17" s="95">
        <f>'[2]2.-6.1. Зарплата'!O37</f>
        <v>8531.5869199999997</v>
      </c>
      <c r="F17" s="30">
        <v>-0.149477926428073</v>
      </c>
      <c r="G17" s="44" t="s">
        <v>236</v>
      </c>
    </row>
    <row r="18" spans="1:7">
      <c r="A18" s="87" t="s">
        <v>45</v>
      </c>
      <c r="B18" s="88" t="s">
        <v>46</v>
      </c>
      <c r="C18" s="89" t="s">
        <v>226</v>
      </c>
      <c r="D18" s="90">
        <v>342458.59600000002</v>
      </c>
      <c r="E18" s="90">
        <f>'[2]3.-6.4-7.1 аморт'!O11</f>
        <v>341951.43600000005</v>
      </c>
      <c r="F18" s="30">
        <v>-1.4809381511333836E-3</v>
      </c>
      <c r="G18" s="99" t="s">
        <v>237</v>
      </c>
    </row>
    <row r="19" spans="1:7" s="101" customFormat="1">
      <c r="A19" s="87" t="s">
        <v>47</v>
      </c>
      <c r="B19" s="88" t="s">
        <v>238</v>
      </c>
      <c r="C19" s="89" t="s">
        <v>226</v>
      </c>
      <c r="D19" s="90">
        <v>56528.201000000001</v>
      </c>
      <c r="E19" s="90">
        <v>56810.47</v>
      </c>
      <c r="F19" s="30">
        <v>4.9934191254379428E-3</v>
      </c>
      <c r="G19" s="100"/>
    </row>
    <row r="20" spans="1:7" s="101" customFormat="1">
      <c r="A20" s="87" t="s">
        <v>239</v>
      </c>
      <c r="B20" s="88" t="s">
        <v>240</v>
      </c>
      <c r="C20" s="89" t="s">
        <v>226</v>
      </c>
      <c r="D20" s="90">
        <f>D21+D22+D23+D24+D25+D29+D30</f>
        <v>245088.69300880999</v>
      </c>
      <c r="E20" s="90">
        <f>E21+E22+E23+E24+E25+E29+E30</f>
        <v>233142.15444023459</v>
      </c>
      <c r="F20" s="30">
        <v>-4.8743736081476308E-2</v>
      </c>
      <c r="G20" s="100"/>
    </row>
    <row r="21" spans="1:7">
      <c r="A21" s="92" t="s">
        <v>52</v>
      </c>
      <c r="B21" s="93" t="s">
        <v>53</v>
      </c>
      <c r="C21" s="94" t="s">
        <v>226</v>
      </c>
      <c r="D21" s="95">
        <v>920.45709000000011</v>
      </c>
      <c r="E21" s="95">
        <f>'[2]5.1-6.7-7.2.6 Услуги связи'!O9</f>
        <v>931.99708999999996</v>
      </c>
      <c r="F21" s="30">
        <v>1.2537249292087965E-2</v>
      </c>
      <c r="G21" s="91"/>
    </row>
    <row r="22" spans="1:7">
      <c r="A22" s="92" t="s">
        <v>54</v>
      </c>
      <c r="B22" s="93" t="s">
        <v>57</v>
      </c>
      <c r="C22" s="94" t="s">
        <v>226</v>
      </c>
      <c r="D22" s="95">
        <v>120.36799999999999</v>
      </c>
      <c r="E22" s="95">
        <f>'[2]5.2 командировочные'!O9</f>
        <v>117.973</v>
      </c>
      <c r="F22" s="30">
        <v>-1.9897314900970325E-2</v>
      </c>
      <c r="G22" s="99" t="s">
        <v>23</v>
      </c>
    </row>
    <row r="23" spans="1:7">
      <c r="A23" s="92" t="s">
        <v>56</v>
      </c>
      <c r="B23" s="93" t="s">
        <v>241</v>
      </c>
      <c r="C23" s="94" t="s">
        <v>226</v>
      </c>
      <c r="D23" s="95">
        <v>26823.797989999999</v>
      </c>
      <c r="E23" s="95">
        <f>'[2]5.3 ОТиТБ'!Q17</f>
        <v>26823.751130000004</v>
      </c>
      <c r="F23" s="30">
        <v>-1.7469561921243043E-6</v>
      </c>
      <c r="G23" s="91"/>
    </row>
    <row r="24" spans="1:7">
      <c r="A24" s="92" t="s">
        <v>242</v>
      </c>
      <c r="B24" s="93" t="s">
        <v>243</v>
      </c>
      <c r="C24" s="94" t="s">
        <v>226</v>
      </c>
      <c r="D24" s="95">
        <v>244.578</v>
      </c>
      <c r="E24" s="95">
        <f>'[2]5.4.вывоз мусора'!P11</f>
        <v>243.53399999999996</v>
      </c>
      <c r="F24" s="30">
        <v>-4.268576895714412E-3</v>
      </c>
      <c r="G24" s="99" t="s">
        <v>23</v>
      </c>
    </row>
    <row r="25" spans="1:7" s="101" customFormat="1" ht="31.5">
      <c r="A25" s="92" t="s">
        <v>244</v>
      </c>
      <c r="B25" s="93" t="s">
        <v>245</v>
      </c>
      <c r="C25" s="89" t="s">
        <v>226</v>
      </c>
      <c r="D25" s="95">
        <f>D26+D27+D28</f>
        <v>11203.38717</v>
      </c>
      <c r="E25" s="95">
        <f>E26+E27+E28</f>
        <v>11304.316169999998</v>
      </c>
      <c r="F25" s="30">
        <v>9.0087933647657985E-3</v>
      </c>
      <c r="G25" s="100"/>
    </row>
    <row r="26" spans="1:7" ht="31.5">
      <c r="A26" s="92" t="s">
        <v>246</v>
      </c>
      <c r="B26" s="102" t="s">
        <v>65</v>
      </c>
      <c r="C26" s="94" t="s">
        <v>226</v>
      </c>
      <c r="D26" s="95">
        <v>8958.6819999999989</v>
      </c>
      <c r="E26" s="95">
        <f>'[2]5.5 Страхование'!R19+'[2]5.5 Страхование'!R20</f>
        <v>8958.6929999999993</v>
      </c>
      <c r="F26" s="30">
        <v>1.2278591873695268E-6</v>
      </c>
      <c r="G26" s="91"/>
    </row>
    <row r="27" spans="1:7" ht="31.5">
      <c r="A27" s="92" t="s">
        <v>247</v>
      </c>
      <c r="B27" s="102" t="s">
        <v>248</v>
      </c>
      <c r="C27" s="94" t="s">
        <v>226</v>
      </c>
      <c r="D27" s="95">
        <v>1754.9490000000001</v>
      </c>
      <c r="E27" s="95">
        <f>'[2]5.5 Страхование'!R21</f>
        <v>1856.0710000000004</v>
      </c>
      <c r="F27" s="30">
        <v>5.7621047677169135E-2</v>
      </c>
      <c r="G27" s="45"/>
    </row>
    <row r="28" spans="1:7">
      <c r="A28" s="92" t="s">
        <v>249</v>
      </c>
      <c r="B28" s="102" t="s">
        <v>250</v>
      </c>
      <c r="C28" s="95" t="s">
        <v>226</v>
      </c>
      <c r="D28" s="95">
        <v>489.75616999999994</v>
      </c>
      <c r="E28" s="95">
        <f>'[2]5.5 Страхование'!R22</f>
        <v>489.55216999999993</v>
      </c>
      <c r="F28" s="30">
        <v>-4.1653380293301409E-4</v>
      </c>
      <c r="G28" s="91"/>
    </row>
    <row r="29" spans="1:7" ht="225">
      <c r="A29" s="92" t="s">
        <v>251</v>
      </c>
      <c r="B29" s="93" t="s">
        <v>73</v>
      </c>
      <c r="C29" s="94" t="s">
        <v>226</v>
      </c>
      <c r="D29" s="95">
        <v>22877.624</v>
      </c>
      <c r="E29" s="95">
        <f>'[2]5.6.Плата за эмиссию'!O11</f>
        <v>20767.239999999998</v>
      </c>
      <c r="F29" s="46">
        <v>-9.2246642396081074E-2</v>
      </c>
      <c r="G29" s="96" t="s">
        <v>252</v>
      </c>
    </row>
    <row r="30" spans="1:7" s="101" customFormat="1">
      <c r="A30" s="92" t="s">
        <v>253</v>
      </c>
      <c r="B30" s="93" t="s">
        <v>75</v>
      </c>
      <c r="C30" s="94" t="s">
        <v>226</v>
      </c>
      <c r="D30" s="95">
        <f>SUM(D31:D43)</f>
        <v>182898.48075880998</v>
      </c>
      <c r="E30" s="95">
        <f>SUM(E31:E43)</f>
        <v>172953.3430502346</v>
      </c>
      <c r="F30" s="30"/>
      <c r="G30" s="100"/>
    </row>
    <row r="31" spans="1:7" ht="220.5">
      <c r="A31" s="92" t="s">
        <v>254</v>
      </c>
      <c r="B31" s="93" t="s">
        <v>77</v>
      </c>
      <c r="C31" s="94" t="s">
        <v>226</v>
      </c>
      <c r="D31" s="95">
        <v>8590.3769588100004</v>
      </c>
      <c r="E31" s="95">
        <f>'[2]5.7.1-6.6.1-7.2.1 Теплоэнергия'!O22</f>
        <v>7919.5365002345998</v>
      </c>
      <c r="F31" s="30">
        <v>-7.8092086271884645E-2</v>
      </c>
      <c r="G31" s="44" t="s">
        <v>255</v>
      </c>
    </row>
    <row r="32" spans="1:7">
      <c r="A32" s="92" t="s">
        <v>256</v>
      </c>
      <c r="B32" s="93" t="s">
        <v>82</v>
      </c>
      <c r="C32" s="94" t="s">
        <v>226</v>
      </c>
      <c r="D32" s="95">
        <v>1693.4639999999999</v>
      </c>
      <c r="E32" s="95">
        <f>'[2]5.7.2-6.10.5.-7.2.9 Проездные'!O9</f>
        <v>1613.1089999999997</v>
      </c>
      <c r="F32" s="30">
        <v>-4.7450078655348005E-2</v>
      </c>
      <c r="G32" s="99" t="s">
        <v>237</v>
      </c>
    </row>
    <row r="33" spans="1:7">
      <c r="A33" s="92" t="s">
        <v>257</v>
      </c>
      <c r="B33" s="93" t="s">
        <v>84</v>
      </c>
      <c r="C33" s="94" t="s">
        <v>226</v>
      </c>
      <c r="D33" s="95">
        <v>168.07</v>
      </c>
      <c r="E33" s="95">
        <f>'[2]5.7.3 Госэнергоэкспертиза'!P14</f>
        <v>168.07</v>
      </c>
      <c r="F33" s="103">
        <v>0</v>
      </c>
      <c r="G33" s="91"/>
    </row>
    <row r="34" spans="1:7">
      <c r="A34" s="92" t="s">
        <v>258</v>
      </c>
      <c r="B34" s="104" t="s">
        <v>86</v>
      </c>
      <c r="C34" s="94" t="s">
        <v>226</v>
      </c>
      <c r="D34" s="95">
        <v>312.35599999999999</v>
      </c>
      <c r="E34" s="95">
        <f>'[2]5.7.4 ПОверка приборов'!P8</f>
        <v>312.35999999999996</v>
      </c>
      <c r="F34" s="30">
        <v>1.2805900959041146E-5</v>
      </c>
      <c r="G34" s="91"/>
    </row>
    <row r="35" spans="1:7" ht="47.25">
      <c r="A35" s="92" t="s">
        <v>259</v>
      </c>
      <c r="B35" s="93" t="s">
        <v>260</v>
      </c>
      <c r="C35" s="94" t="s">
        <v>226</v>
      </c>
      <c r="D35" s="95">
        <v>142.55000000000001</v>
      </c>
      <c r="E35" s="95">
        <f>'[2]5.7.5-6.10.13 Диагностика'!O9</f>
        <v>155</v>
      </c>
      <c r="F35" s="105">
        <v>8.7337776218870483E-2</v>
      </c>
      <c r="G35" s="44"/>
    </row>
    <row r="36" spans="1:7">
      <c r="A36" s="92" t="s">
        <v>261</v>
      </c>
      <c r="B36" s="93" t="s">
        <v>90</v>
      </c>
      <c r="C36" s="94" t="s">
        <v>226</v>
      </c>
      <c r="D36" s="95">
        <v>1557.835</v>
      </c>
      <c r="E36" s="95">
        <f>'[2]5.7.6 Материалы лаб'!P9</f>
        <v>1647.0720000000001</v>
      </c>
      <c r="F36" s="103">
        <v>5.7282703238789784E-2</v>
      </c>
      <c r="G36" s="44"/>
    </row>
    <row r="37" spans="1:7">
      <c r="A37" s="92" t="s">
        <v>262</v>
      </c>
      <c r="B37" s="93" t="s">
        <v>180</v>
      </c>
      <c r="C37" s="94" t="s">
        <v>226</v>
      </c>
      <c r="D37" s="95">
        <v>2520.239</v>
      </c>
      <c r="E37" s="95">
        <f>'[2]5.7.7-6.10.2-7.2.5 Хозрасходы'!O9</f>
        <v>2520.0641499999992</v>
      </c>
      <c r="F37" s="106">
        <v>-6.9378340705301359E-5</v>
      </c>
      <c r="G37" s="91"/>
    </row>
    <row r="38" spans="1:7" ht="31.5">
      <c r="A38" s="92" t="s">
        <v>263</v>
      </c>
      <c r="B38" s="104" t="s">
        <v>94</v>
      </c>
      <c r="C38" s="95" t="s">
        <v>226</v>
      </c>
      <c r="D38" s="95">
        <v>127.33199999999999</v>
      </c>
      <c r="E38" s="95">
        <f>'[2]5.7.8 Обслуж.теплосчетчиков'!P10</f>
        <v>127.33199999999998</v>
      </c>
      <c r="F38" s="30">
        <v>0</v>
      </c>
      <c r="G38" s="91"/>
    </row>
    <row r="39" spans="1:7" ht="31.5">
      <c r="A39" s="92" t="s">
        <v>264</v>
      </c>
      <c r="B39" s="104" t="s">
        <v>96</v>
      </c>
      <c r="C39" s="95" t="s">
        <v>226</v>
      </c>
      <c r="D39" s="95">
        <v>295.84800000000001</v>
      </c>
      <c r="E39" s="95">
        <f>'[2]5.7.9 Разрешит.документы'!P12</f>
        <v>295.84700000000004</v>
      </c>
      <c r="F39" s="106">
        <v>-3.3801141125725138E-6</v>
      </c>
      <c r="G39" s="91"/>
    </row>
    <row r="40" spans="1:7" ht="135">
      <c r="A40" s="92" t="s">
        <v>265</v>
      </c>
      <c r="B40" s="93" t="s">
        <v>266</v>
      </c>
      <c r="C40" s="94" t="s">
        <v>226</v>
      </c>
      <c r="D40" s="95">
        <v>164218.68479999999</v>
      </c>
      <c r="E40" s="95">
        <f>'[2]5.7.10 Капиталстрой'!H21</f>
        <v>154923.18840000001</v>
      </c>
      <c r="F40" s="107">
        <v>-5.6604377335751112E-2</v>
      </c>
      <c r="G40" s="96" t="s">
        <v>267</v>
      </c>
    </row>
    <row r="41" spans="1:7" ht="31.5">
      <c r="A41" s="92" t="s">
        <v>268</v>
      </c>
      <c r="B41" s="31" t="s">
        <v>269</v>
      </c>
      <c r="C41" s="94" t="s">
        <v>226</v>
      </c>
      <c r="D41" s="95">
        <v>2258.6999999999998</v>
      </c>
      <c r="E41" s="95">
        <f>'[2]5.7.11 тех.обслуживание НС'!S7</f>
        <v>2258.7289999999998</v>
      </c>
      <c r="F41" s="30">
        <v>1.283924381281107E-5</v>
      </c>
      <c r="G41" s="91"/>
    </row>
    <row r="42" spans="1:7" ht="47.25">
      <c r="A42" s="92" t="s">
        <v>270</v>
      </c>
      <c r="B42" s="93" t="s">
        <v>271</v>
      </c>
      <c r="C42" s="94" t="s">
        <v>226</v>
      </c>
      <c r="D42" s="95">
        <v>914.81500000000005</v>
      </c>
      <c r="E42" s="95">
        <f>'[2]5.7.12 Выкопировки'!P9</f>
        <v>914.82499999999993</v>
      </c>
      <c r="F42" s="103">
        <v>1.0931171876146781E-5</v>
      </c>
      <c r="G42" s="91"/>
    </row>
    <row r="43" spans="1:7" ht="31.5">
      <c r="A43" s="92" t="s">
        <v>272</v>
      </c>
      <c r="B43" s="93" t="s">
        <v>273</v>
      </c>
      <c r="C43" s="94" t="s">
        <v>226</v>
      </c>
      <c r="D43" s="95">
        <v>98.210000000000022</v>
      </c>
      <c r="E43" s="95">
        <f>'[2]5.7.13 Видеонаблюдение'!Q17</f>
        <v>98.210000000000022</v>
      </c>
      <c r="F43" s="103">
        <v>0</v>
      </c>
      <c r="G43" s="91"/>
    </row>
    <row r="44" spans="1:7" s="101" customFormat="1">
      <c r="A44" s="87" t="s">
        <v>103</v>
      </c>
      <c r="B44" s="88" t="s">
        <v>104</v>
      </c>
      <c r="C44" s="89" t="s">
        <v>274</v>
      </c>
      <c r="D44" s="90">
        <f>D45+D76+D92</f>
        <v>310736.26756454585</v>
      </c>
      <c r="E44" s="90">
        <f>E45+E76+E92</f>
        <v>312106.3000193247</v>
      </c>
      <c r="F44" s="108"/>
      <c r="G44" s="100"/>
    </row>
    <row r="45" spans="1:7" s="101" customFormat="1">
      <c r="A45" s="87" t="s">
        <v>105</v>
      </c>
      <c r="B45" s="88" t="s">
        <v>275</v>
      </c>
      <c r="C45" s="89" t="s">
        <v>226</v>
      </c>
      <c r="D45" s="90">
        <f>D46+D47+D48+D49+D50+D53+D54+D55+D61</f>
        <v>184931.23671521249</v>
      </c>
      <c r="E45" s="90">
        <f>E46+E47+E48+E49+E50+E53+E54+E55+E61</f>
        <v>185710.8099266947</v>
      </c>
      <c r="F45" s="108"/>
      <c r="G45" s="100"/>
    </row>
    <row r="46" spans="1:7">
      <c r="A46" s="92" t="s">
        <v>276</v>
      </c>
      <c r="B46" s="93" t="s">
        <v>277</v>
      </c>
      <c r="C46" s="94" t="s">
        <v>226</v>
      </c>
      <c r="D46" s="95">
        <v>69278.576000000001</v>
      </c>
      <c r="E46" s="95">
        <f>'[2]2.-6.1. Зарплата'!O39</f>
        <v>69253.432000000001</v>
      </c>
      <c r="F46" s="109">
        <v>-3.6294048538180448E-4</v>
      </c>
      <c r="G46" s="45" t="s">
        <v>237</v>
      </c>
    </row>
    <row r="47" spans="1:7">
      <c r="A47" s="92" t="s">
        <v>278</v>
      </c>
      <c r="B47" s="93" t="s">
        <v>279</v>
      </c>
      <c r="C47" s="94" t="s">
        <v>226</v>
      </c>
      <c r="D47" s="95">
        <v>6681.549</v>
      </c>
      <c r="E47" s="95">
        <f>'[2]2.-6.1. Зарплата'!O40</f>
        <v>6712.3059999999987</v>
      </c>
      <c r="F47" s="106">
        <v>4.6032738815503255E-3</v>
      </c>
      <c r="G47" s="49"/>
    </row>
    <row r="48" spans="1:7">
      <c r="A48" s="92" t="s">
        <v>280</v>
      </c>
      <c r="B48" s="93" t="s">
        <v>111</v>
      </c>
      <c r="C48" s="94" t="s">
        <v>226</v>
      </c>
      <c r="D48" s="95">
        <v>9112</v>
      </c>
      <c r="E48" s="95">
        <f>'[2]3.-6.4-7.1 аморт'!O13</f>
        <v>9004.7089999999989</v>
      </c>
      <c r="F48" s="105">
        <v>-1.1774692712906177E-2</v>
      </c>
      <c r="G48" s="99" t="s">
        <v>23</v>
      </c>
    </row>
    <row r="49" spans="1:7" ht="63">
      <c r="A49" s="92" t="s">
        <v>281</v>
      </c>
      <c r="B49" s="110" t="s">
        <v>282</v>
      </c>
      <c r="C49" s="94" t="s">
        <v>226</v>
      </c>
      <c r="D49" s="95">
        <v>1142.153</v>
      </c>
      <c r="E49" s="95">
        <f>'[2]6.5-7.2.4 Содерж.оргтехники'!P11</f>
        <v>1142.1559999999999</v>
      </c>
      <c r="F49" s="105">
        <v>2.6266183251535123E-6</v>
      </c>
      <c r="G49" s="91"/>
    </row>
    <row r="50" spans="1:7" s="101" customFormat="1">
      <c r="A50" s="92" t="s">
        <v>283</v>
      </c>
      <c r="B50" s="93" t="s">
        <v>284</v>
      </c>
      <c r="C50" s="89" t="s">
        <v>226</v>
      </c>
      <c r="D50" s="95">
        <f>D51+D52</f>
        <v>2696.4643552124999</v>
      </c>
      <c r="E50" s="95">
        <f>E51+E52</f>
        <v>2592.0367466946996</v>
      </c>
      <c r="F50" s="30">
        <v>-3.8727605768617959E-2</v>
      </c>
      <c r="G50" s="100"/>
    </row>
    <row r="51" spans="1:7">
      <c r="A51" s="92" t="s">
        <v>116</v>
      </c>
      <c r="B51" s="111" t="s">
        <v>285</v>
      </c>
      <c r="C51" s="94" t="s">
        <v>226</v>
      </c>
      <c r="D51" s="95">
        <v>951.30560321250005</v>
      </c>
      <c r="E51" s="95">
        <f>'[2]5.7.1-6.6.1-7.2.1 Теплоэнергия'!O35</f>
        <v>904.24675169470004</v>
      </c>
      <c r="F51" s="112">
        <v>-4.9467648838485957E-2</v>
      </c>
      <c r="G51" s="99" t="s">
        <v>23</v>
      </c>
    </row>
    <row r="52" spans="1:7">
      <c r="A52" s="92" t="s">
        <v>118</v>
      </c>
      <c r="B52" s="111" t="s">
        <v>286</v>
      </c>
      <c r="C52" s="94" t="s">
        <v>226</v>
      </c>
      <c r="D52" s="95">
        <v>1745.1587519999998</v>
      </c>
      <c r="E52" s="95">
        <f>'[2]анализ ЭЭ  КАН факт'!O139</f>
        <v>1687.7899949999996</v>
      </c>
      <c r="F52" s="113">
        <v>-3.2873087869085847E-2</v>
      </c>
      <c r="G52" s="44" t="s">
        <v>49</v>
      </c>
    </row>
    <row r="53" spans="1:7">
      <c r="A53" s="92" t="s">
        <v>287</v>
      </c>
      <c r="B53" s="93" t="s">
        <v>53</v>
      </c>
      <c r="C53" s="94" t="s">
        <v>226</v>
      </c>
      <c r="D53" s="95">
        <v>900.37267999999995</v>
      </c>
      <c r="E53" s="95">
        <f>'[2]5.1-6.7-7.2.6 Услуги связи'!O12</f>
        <v>892.45468000000005</v>
      </c>
      <c r="F53" s="106">
        <v>-8.7941362236800581E-3</v>
      </c>
      <c r="G53" s="99" t="s">
        <v>23</v>
      </c>
    </row>
    <row r="54" spans="1:7">
      <c r="A54" s="92" t="s">
        <v>288</v>
      </c>
      <c r="B54" s="93" t="s">
        <v>289</v>
      </c>
      <c r="C54" s="94" t="s">
        <v>226</v>
      </c>
      <c r="D54" s="95">
        <v>317.839</v>
      </c>
      <c r="E54" s="95">
        <f>'[2]6.8 периодич.печать'!R20</f>
        <v>324.30499999999995</v>
      </c>
      <c r="F54" s="106">
        <v>2.034363309725978E-2</v>
      </c>
      <c r="G54" s="44"/>
    </row>
    <row r="55" spans="1:7" s="101" customFormat="1">
      <c r="A55" s="92" t="s">
        <v>290</v>
      </c>
      <c r="B55" s="93" t="s">
        <v>291</v>
      </c>
      <c r="C55" s="89" t="s">
        <v>226</v>
      </c>
      <c r="D55" s="95">
        <f>SUM(D56:D60)</f>
        <v>84860.783999999985</v>
      </c>
      <c r="E55" s="95">
        <f>SUM(E56:E60)</f>
        <v>85440.168000000005</v>
      </c>
      <c r="F55" s="30">
        <v>6.8274646154579495E-3</v>
      </c>
      <c r="G55" s="100"/>
    </row>
    <row r="56" spans="1:7">
      <c r="A56" s="92" t="s">
        <v>125</v>
      </c>
      <c r="B56" s="93" t="s">
        <v>126</v>
      </c>
      <c r="C56" s="94" t="s">
        <v>226</v>
      </c>
      <c r="D56" s="95">
        <v>70946.907999999996</v>
      </c>
      <c r="E56" s="95">
        <f>'[2]6.9 Налоги'!D5</f>
        <v>71524.642000000007</v>
      </c>
      <c r="F56" s="114">
        <v>8.1431878609848837E-3</v>
      </c>
      <c r="G56" s="44"/>
    </row>
    <row r="57" spans="1:7">
      <c r="A57" s="92" t="s">
        <v>127</v>
      </c>
      <c r="B57" s="93" t="s">
        <v>128</v>
      </c>
      <c r="C57" s="94" t="s">
        <v>226</v>
      </c>
      <c r="D57" s="95">
        <v>46.536000000000001</v>
      </c>
      <c r="E57" s="95">
        <f>'[2]6.9 Налоги'!D12</f>
        <v>46.8</v>
      </c>
      <c r="F57" s="106">
        <v>5.6730273336770623E-3</v>
      </c>
      <c r="G57" s="91"/>
    </row>
    <row r="58" spans="1:7">
      <c r="A58" s="92" t="s">
        <v>129</v>
      </c>
      <c r="B58" s="93" t="s">
        <v>130</v>
      </c>
      <c r="C58" s="94" t="s">
        <v>226</v>
      </c>
      <c r="D58" s="95">
        <v>1110.7760000000001</v>
      </c>
      <c r="E58" s="95">
        <f>'[2]6.9 Налоги'!D19</f>
        <v>1111.306</v>
      </c>
      <c r="F58" s="103">
        <v>4.7714390660220663E-4</v>
      </c>
      <c r="G58" s="91"/>
    </row>
    <row r="59" spans="1:7" ht="31.5">
      <c r="A59" s="92" t="s">
        <v>131</v>
      </c>
      <c r="B59" s="93" t="s">
        <v>292</v>
      </c>
      <c r="C59" s="94" t="s">
        <v>226</v>
      </c>
      <c r="D59" s="95">
        <v>12714.144</v>
      </c>
      <c r="E59" s="95">
        <f>'[2]6.9 Налоги'!D27</f>
        <v>12715</v>
      </c>
      <c r="F59" s="115">
        <v>6.7326593123356729E-5</v>
      </c>
      <c r="G59" s="91"/>
    </row>
    <row r="60" spans="1:7">
      <c r="A60" s="92" t="s">
        <v>133</v>
      </c>
      <c r="B60" s="93" t="s">
        <v>134</v>
      </c>
      <c r="C60" s="94" t="s">
        <v>226</v>
      </c>
      <c r="D60" s="95">
        <v>42.42</v>
      </c>
      <c r="E60" s="95">
        <f>'[2]6.9 Налоги'!D34</f>
        <v>42.42</v>
      </c>
      <c r="F60" s="106">
        <v>0</v>
      </c>
      <c r="G60" s="91"/>
    </row>
    <row r="61" spans="1:7" s="101" customFormat="1">
      <c r="A61" s="116" t="s">
        <v>293</v>
      </c>
      <c r="B61" s="93" t="s">
        <v>294</v>
      </c>
      <c r="C61" s="94" t="s">
        <v>226</v>
      </c>
      <c r="D61" s="95">
        <f>SUM(D62:D75)</f>
        <v>9941.4986800000006</v>
      </c>
      <c r="E61" s="95">
        <f>SUM(E62:E75)</f>
        <v>10349.242499999998</v>
      </c>
      <c r="F61" s="30">
        <v>4.1014321192868464E-2</v>
      </c>
      <c r="G61" s="100"/>
    </row>
    <row r="62" spans="1:7">
      <c r="A62" s="116" t="s">
        <v>295</v>
      </c>
      <c r="B62" s="93" t="s">
        <v>296</v>
      </c>
      <c r="C62" s="94" t="s">
        <v>226</v>
      </c>
      <c r="D62" s="95">
        <v>1981.3326000000002</v>
      </c>
      <c r="E62" s="95">
        <f>'[2]1.1.ГСМ'!N16</f>
        <v>1931.1816000000001</v>
      </c>
      <c r="F62" s="103">
        <v>-2.5311752302465552E-2</v>
      </c>
      <c r="G62" s="99" t="s">
        <v>23</v>
      </c>
    </row>
    <row r="63" spans="1:7">
      <c r="A63" s="116" t="s">
        <v>297</v>
      </c>
      <c r="B63" s="93" t="s">
        <v>92</v>
      </c>
      <c r="C63" s="94" t="s">
        <v>226</v>
      </c>
      <c r="D63" s="95">
        <v>188.89015000000001</v>
      </c>
      <c r="E63" s="95">
        <f>'[2]5.7.7-6.10.2-7.2.5 Хозрасходы'!O12</f>
        <v>203.44614999999999</v>
      </c>
      <c r="F63" s="106">
        <v>7.7060661977344944E-2</v>
      </c>
      <c r="G63" s="44"/>
    </row>
    <row r="64" spans="1:7">
      <c r="A64" s="116" t="s">
        <v>298</v>
      </c>
      <c r="B64" s="104" t="s">
        <v>176</v>
      </c>
      <c r="C64" s="95" t="s">
        <v>226</v>
      </c>
      <c r="D64" s="95">
        <v>151.535</v>
      </c>
      <c r="E64" s="95">
        <f>'[2]6.10.3-7.2.3 Почтовые '!P9</f>
        <v>174.41907</v>
      </c>
      <c r="F64" s="106">
        <v>0.15101507902464784</v>
      </c>
      <c r="G64" s="44"/>
    </row>
    <row r="65" spans="1:7" ht="47.25">
      <c r="A65" s="116" t="s">
        <v>299</v>
      </c>
      <c r="B65" s="93" t="s">
        <v>300</v>
      </c>
      <c r="C65" s="94" t="s">
        <v>226</v>
      </c>
      <c r="D65" s="95">
        <v>1522.3714999999995</v>
      </c>
      <c r="E65" s="95">
        <f>'[2]6.10.4 Оформление зем.уч.'!O8</f>
        <v>1445.56837</v>
      </c>
      <c r="F65" s="106">
        <v>-5.0449663567663727E-2</v>
      </c>
      <c r="G65" s="44" t="s">
        <v>49</v>
      </c>
    </row>
    <row r="66" spans="1:7">
      <c r="A66" s="116" t="s">
        <v>301</v>
      </c>
      <c r="B66" s="93" t="s">
        <v>82</v>
      </c>
      <c r="C66" s="94" t="s">
        <v>226</v>
      </c>
      <c r="D66" s="95">
        <v>182.255</v>
      </c>
      <c r="E66" s="95">
        <f>'[2]5.7.2-6.10.5.-7.2.9 Проездные'!O12</f>
        <v>182.64100000000002</v>
      </c>
      <c r="F66" s="105">
        <v>2.1179117170998002E-3</v>
      </c>
      <c r="G66" s="91"/>
    </row>
    <row r="67" spans="1:7">
      <c r="A67" s="116" t="s">
        <v>302</v>
      </c>
      <c r="B67" s="93" t="s">
        <v>149</v>
      </c>
      <c r="C67" s="94" t="s">
        <v>226</v>
      </c>
      <c r="D67" s="95">
        <v>1334</v>
      </c>
      <c r="E67" s="95">
        <f>'[2]6.10.6 аудит'!P6</f>
        <v>1333.9279999999999</v>
      </c>
      <c r="F67" s="30">
        <v>-5.3973013493340641E-5</v>
      </c>
      <c r="G67" s="91"/>
    </row>
    <row r="68" spans="1:7">
      <c r="A68" s="116" t="s">
        <v>303</v>
      </c>
      <c r="B68" s="93" t="s">
        <v>151</v>
      </c>
      <c r="C68" s="94" t="s">
        <v>226</v>
      </c>
      <c r="D68" s="95">
        <v>0</v>
      </c>
      <c r="E68" s="95"/>
      <c r="F68" s="30"/>
      <c r="G68" s="91"/>
    </row>
    <row r="69" spans="1:7">
      <c r="A69" s="116" t="s">
        <v>304</v>
      </c>
      <c r="B69" s="93" t="s">
        <v>153</v>
      </c>
      <c r="C69" s="94" t="s">
        <v>226</v>
      </c>
      <c r="D69" s="95">
        <v>1452</v>
      </c>
      <c r="E69" s="95">
        <f>'[2]6.10.8.-7.2.2. Канцтовары'!O9</f>
        <v>1651.55078</v>
      </c>
      <c r="F69" s="103">
        <v>0.1374316666666667</v>
      </c>
      <c r="G69" s="44"/>
    </row>
    <row r="70" spans="1:7">
      <c r="A70" s="116" t="s">
        <v>305</v>
      </c>
      <c r="B70" s="93" t="s">
        <v>155</v>
      </c>
      <c r="C70" s="94" t="s">
        <v>226</v>
      </c>
      <c r="D70" s="95">
        <v>525.48899999999992</v>
      </c>
      <c r="E70" s="95">
        <f>'[2]6.10.9.Юр.услуги'!R15</f>
        <v>508.089</v>
      </c>
      <c r="F70" s="115">
        <v>-3.3112015665408646E-2</v>
      </c>
      <c r="G70" s="99" t="s">
        <v>23</v>
      </c>
    </row>
    <row r="71" spans="1:7" s="101" customFormat="1">
      <c r="A71" s="92" t="s">
        <v>306</v>
      </c>
      <c r="B71" s="104" t="s">
        <v>57</v>
      </c>
      <c r="C71" s="94" t="s">
        <v>226</v>
      </c>
      <c r="D71" s="95">
        <v>677.62665000000004</v>
      </c>
      <c r="E71" s="95">
        <f>'[2]5.2 командировочные'!O12</f>
        <v>739.25965000000008</v>
      </c>
      <c r="F71" s="106">
        <v>9.0954214979590955E-2</v>
      </c>
      <c r="G71" s="44"/>
    </row>
    <row r="72" spans="1:7">
      <c r="A72" s="116" t="s">
        <v>307</v>
      </c>
      <c r="B72" s="93" t="s">
        <v>308</v>
      </c>
      <c r="C72" s="94" t="s">
        <v>226</v>
      </c>
      <c r="D72" s="95">
        <v>87.5</v>
      </c>
      <c r="E72" s="95">
        <f>'[2]6.10.11 АВС'!P9</f>
        <v>87.5</v>
      </c>
      <c r="F72" s="103">
        <v>0</v>
      </c>
      <c r="G72" s="91"/>
    </row>
    <row r="73" spans="1:7">
      <c r="A73" s="116" t="s">
        <v>309</v>
      </c>
      <c r="B73" s="93" t="s">
        <v>160</v>
      </c>
      <c r="C73" s="94" t="s">
        <v>226</v>
      </c>
      <c r="D73" s="95">
        <v>1106.6197800000004</v>
      </c>
      <c r="E73" s="95">
        <f>'[2]6.10.12-7.2.8 услуги банка'!O9</f>
        <v>1067.7588800000001</v>
      </c>
      <c r="F73" s="103">
        <v>-3.5116758892562307E-2</v>
      </c>
      <c r="G73" s="45" t="s">
        <v>23</v>
      </c>
    </row>
    <row r="74" spans="1:7" ht="47.25">
      <c r="A74" s="116" t="s">
        <v>310</v>
      </c>
      <c r="B74" s="104" t="s">
        <v>162</v>
      </c>
      <c r="C74" s="95" t="s">
        <v>226</v>
      </c>
      <c r="D74" s="95">
        <v>290.625</v>
      </c>
      <c r="E74" s="95">
        <f>'[2]5.7.5-6.10.13 Диагностика'!O12</f>
        <v>529.47499999999991</v>
      </c>
      <c r="F74" s="106">
        <v>0.82184946236559109</v>
      </c>
      <c r="G74" s="44"/>
    </row>
    <row r="75" spans="1:7">
      <c r="A75" s="116" t="s">
        <v>311</v>
      </c>
      <c r="B75" s="104" t="s">
        <v>312</v>
      </c>
      <c r="C75" s="95" t="s">
        <v>226</v>
      </c>
      <c r="D75" s="95">
        <v>441.25400000000002</v>
      </c>
      <c r="E75" s="95">
        <f>'[2]6.10.14 Информ'!P15</f>
        <v>494.42499999999995</v>
      </c>
      <c r="F75" s="106">
        <v>0.12049975750928021</v>
      </c>
      <c r="G75" s="44"/>
    </row>
    <row r="76" spans="1:7" s="101" customFormat="1" ht="31.5">
      <c r="A76" s="87" t="s">
        <v>165</v>
      </c>
      <c r="B76" s="88" t="s">
        <v>313</v>
      </c>
      <c r="C76" s="89" t="s">
        <v>226</v>
      </c>
      <c r="D76" s="90">
        <f>D77+D78</f>
        <v>83731.25084933333</v>
      </c>
      <c r="E76" s="90">
        <f>E77+E78</f>
        <v>84222.86369263001</v>
      </c>
      <c r="F76" s="108"/>
      <c r="G76" s="100"/>
    </row>
    <row r="77" spans="1:7">
      <c r="A77" s="92" t="s">
        <v>314</v>
      </c>
      <c r="B77" s="93" t="s">
        <v>111</v>
      </c>
      <c r="C77" s="94" t="s">
        <v>226</v>
      </c>
      <c r="D77" s="95">
        <f>'[3]ТС 2016-2020 КАН в Дарем'!$E$78</f>
        <v>1526.09691</v>
      </c>
      <c r="E77" s="95">
        <f>'[2]3.-6.4-7.1 аморт'!O14</f>
        <v>1561.7249999999999</v>
      </c>
      <c r="F77" s="103">
        <v>2.3345889613261801E-2</v>
      </c>
      <c r="G77" s="51"/>
    </row>
    <row r="78" spans="1:7" s="101" customFormat="1">
      <c r="A78" s="92" t="s">
        <v>169</v>
      </c>
      <c r="B78" s="104" t="s">
        <v>315</v>
      </c>
      <c r="C78" s="94" t="s">
        <v>226</v>
      </c>
      <c r="D78" s="95">
        <f>D79+D82+D83+D84+D85+D86+D88+D89+D90+D91</f>
        <v>82205.153939333337</v>
      </c>
      <c r="E78" s="95">
        <f>E79+E82+E83+E84+E85+E86+E88+E89+E90+E91</f>
        <v>82661.138692630004</v>
      </c>
      <c r="F78" s="108"/>
      <c r="G78" s="100"/>
    </row>
    <row r="79" spans="1:7">
      <c r="A79" s="92" t="s">
        <v>170</v>
      </c>
      <c r="B79" s="104" t="s">
        <v>284</v>
      </c>
      <c r="C79" s="94" t="s">
        <v>226</v>
      </c>
      <c r="D79" s="95">
        <f>D80+D81</f>
        <v>1017.2284210000001</v>
      </c>
      <c r="E79" s="95">
        <f>E80+E81</f>
        <v>969.39772263000009</v>
      </c>
      <c r="F79" s="30">
        <v>-4.7020607547496006E-2</v>
      </c>
      <c r="G79" s="91"/>
    </row>
    <row r="80" spans="1:7">
      <c r="A80" s="92" t="s">
        <v>172</v>
      </c>
      <c r="B80" s="117" t="s">
        <v>285</v>
      </c>
      <c r="C80" s="95" t="s">
        <v>226</v>
      </c>
      <c r="D80" s="95">
        <v>648.75169500000015</v>
      </c>
      <c r="E80" s="95">
        <f>'[2]5.7.1-6.6.1-7.2.1 Теплоэнергия'!O48</f>
        <v>616.89448663000007</v>
      </c>
      <c r="F80" s="112">
        <v>-4.9105395200547526E-2</v>
      </c>
      <c r="G80" s="45" t="s">
        <v>237</v>
      </c>
    </row>
    <row r="81" spans="1:7">
      <c r="A81" s="92" t="s">
        <v>173</v>
      </c>
      <c r="B81" s="111" t="s">
        <v>286</v>
      </c>
      <c r="C81" s="94"/>
      <c r="D81" s="95">
        <v>368.47672599999999</v>
      </c>
      <c r="E81" s="95">
        <f>'[2]анализ ЭЭ  КАН факт'!O146</f>
        <v>352.50323599999996</v>
      </c>
      <c r="F81" s="112">
        <v>-4.3350064937344314E-2</v>
      </c>
      <c r="G81" s="45" t="s">
        <v>237</v>
      </c>
    </row>
    <row r="82" spans="1:7">
      <c r="A82" s="92" t="s">
        <v>174</v>
      </c>
      <c r="B82" s="104" t="s">
        <v>316</v>
      </c>
      <c r="C82" s="94" t="s">
        <v>226</v>
      </c>
      <c r="D82" s="95">
        <v>997.48299999999995</v>
      </c>
      <c r="E82" s="95">
        <f>'[2]6.10.8.-7.2.2. Канцтовары'!O12</f>
        <v>997.47958999999992</v>
      </c>
      <c r="F82" s="103">
        <v>-3.4186046278791492E-6</v>
      </c>
      <c r="G82" s="44"/>
    </row>
    <row r="83" spans="1:7">
      <c r="A83" s="92" t="s">
        <v>175</v>
      </c>
      <c r="B83" s="104" t="s">
        <v>317</v>
      </c>
      <c r="C83" s="95" t="s">
        <v>226</v>
      </c>
      <c r="D83" s="95">
        <v>234.14500000000001</v>
      </c>
      <c r="E83" s="95">
        <f>'[2]6.10.3-7.2.3 Почтовые '!P12</f>
        <v>236.45299999999997</v>
      </c>
      <c r="F83" s="112">
        <v>9.8571398065299895E-3</v>
      </c>
      <c r="G83" s="44"/>
    </row>
    <row r="84" spans="1:7" ht="63">
      <c r="A84" s="92" t="s">
        <v>177</v>
      </c>
      <c r="B84" s="25" t="s">
        <v>178</v>
      </c>
      <c r="C84" s="95" t="s">
        <v>226</v>
      </c>
      <c r="D84" s="95">
        <v>167</v>
      </c>
      <c r="E84" s="95">
        <f>'[2]6.5-7.2.4 Содерж.оргтехники'!P14</f>
        <v>167.91800000000001</v>
      </c>
      <c r="F84" s="105">
        <v>5.49700598802399E-3</v>
      </c>
      <c r="G84" s="44"/>
    </row>
    <row r="85" spans="1:7">
      <c r="A85" s="92" t="s">
        <v>179</v>
      </c>
      <c r="B85" s="104" t="s">
        <v>318</v>
      </c>
      <c r="C85" s="94" t="s">
        <v>226</v>
      </c>
      <c r="D85" s="95">
        <v>351.71607</v>
      </c>
      <c r="E85" s="95">
        <f>'[2]5.7.7-6.10.2-7.2.5 Хозрасходы'!O15</f>
        <v>950.76007000000004</v>
      </c>
      <c r="F85" s="112">
        <v>1.7032033822054253</v>
      </c>
      <c r="G85" s="44"/>
    </row>
    <row r="86" spans="1:7">
      <c r="A86" s="92" t="s">
        <v>181</v>
      </c>
      <c r="B86" s="104" t="s">
        <v>319</v>
      </c>
      <c r="C86" s="95" t="s">
        <v>226</v>
      </c>
      <c r="D86" s="95">
        <v>680.65065333333337</v>
      </c>
      <c r="E86" s="95">
        <f>'[2]5.1-6.7-7.2.6 Услуги связи'!O15</f>
        <v>681.04899</v>
      </c>
      <c r="F86" s="118">
        <v>5.8522924310124859E-4</v>
      </c>
      <c r="G86" s="44"/>
    </row>
    <row r="87" spans="1:7">
      <c r="A87" s="92" t="s">
        <v>182</v>
      </c>
      <c r="B87" s="104" t="s">
        <v>320</v>
      </c>
      <c r="C87" s="95" t="s">
        <v>226</v>
      </c>
      <c r="D87" s="95">
        <v>0</v>
      </c>
      <c r="E87" s="95"/>
      <c r="F87" s="106"/>
      <c r="G87" s="44"/>
    </row>
    <row r="88" spans="1:7">
      <c r="A88" s="92" t="s">
        <v>183</v>
      </c>
      <c r="B88" s="104" t="s">
        <v>321</v>
      </c>
      <c r="C88" s="95" t="s">
        <v>226</v>
      </c>
      <c r="D88" s="95">
        <v>46.968620000000008</v>
      </c>
      <c r="E88" s="95">
        <f>'[2]6.10.12-7.2.8 услуги банка'!O12</f>
        <v>46.966520000000003</v>
      </c>
      <c r="F88" s="106">
        <v>-4.4710702592619572E-5</v>
      </c>
    </row>
    <row r="89" spans="1:7">
      <c r="A89" s="92" t="s">
        <v>184</v>
      </c>
      <c r="B89" s="104" t="s">
        <v>322</v>
      </c>
      <c r="C89" s="95" t="s">
        <v>226</v>
      </c>
      <c r="D89" s="95">
        <v>5257.5680000000002</v>
      </c>
      <c r="E89" s="95">
        <f>'[2]5.7.2-6.10.5.-7.2.9 Проездные'!O15</f>
        <v>5158.8149999999996</v>
      </c>
      <c r="F89" s="105">
        <v>-1.8783019068892806E-2</v>
      </c>
      <c r="G89" s="45" t="s">
        <v>237</v>
      </c>
    </row>
    <row r="90" spans="1:7">
      <c r="A90" s="92" t="s">
        <v>186</v>
      </c>
      <c r="B90" s="104" t="s">
        <v>323</v>
      </c>
      <c r="C90" s="95" t="s">
        <v>226</v>
      </c>
      <c r="D90" s="95">
        <v>402.78480000000002</v>
      </c>
      <c r="E90" s="95">
        <f>'[2]7.2.10 Услуги охраны'!O9</f>
        <v>402.78480000000002</v>
      </c>
      <c r="F90" s="115">
        <v>0</v>
      </c>
      <c r="G90" s="44"/>
    </row>
    <row r="91" spans="1:7" ht="63">
      <c r="A91" s="92" t="s">
        <v>324</v>
      </c>
      <c r="B91" s="119" t="s">
        <v>187</v>
      </c>
      <c r="C91" s="95" t="s">
        <v>226</v>
      </c>
      <c r="D91" s="95">
        <v>73049.609375</v>
      </c>
      <c r="E91" s="95">
        <f>'[2]7.2.11 Услуги ЕРЦ'!P10</f>
        <v>73049.514999999999</v>
      </c>
      <c r="F91" s="115">
        <v>-1.2919302486082879E-6</v>
      </c>
    </row>
    <row r="92" spans="1:7" s="101" customFormat="1" ht="31.5">
      <c r="A92" s="87" t="s">
        <v>188</v>
      </c>
      <c r="B92" s="88" t="s">
        <v>325</v>
      </c>
      <c r="C92" s="89" t="s">
        <v>226</v>
      </c>
      <c r="D92" s="90">
        <v>42073.78</v>
      </c>
      <c r="E92" s="90">
        <f>'[2]8.вознагр'!N13</f>
        <v>42172.626399999994</v>
      </c>
      <c r="F92" s="30">
        <v>2.3493586742145559E-3</v>
      </c>
      <c r="G92" s="45"/>
    </row>
    <row r="93" spans="1:7" s="101" customFormat="1" ht="31.5">
      <c r="A93" s="87" t="s">
        <v>326</v>
      </c>
      <c r="B93" s="88" t="s">
        <v>327</v>
      </c>
      <c r="C93" s="89" t="s">
        <v>274</v>
      </c>
      <c r="D93" s="90">
        <f>D8+D44</f>
        <v>2178933.3608257789</v>
      </c>
      <c r="E93" s="90">
        <f>E8+E44</f>
        <v>2146330.6501855594</v>
      </c>
      <c r="F93" s="30">
        <v>-1.4962692859897115E-2</v>
      </c>
      <c r="G93" s="100"/>
    </row>
    <row r="94" spans="1:7" s="101" customFormat="1">
      <c r="A94" s="87" t="s">
        <v>328</v>
      </c>
      <c r="B94" s="88" t="s">
        <v>193</v>
      </c>
      <c r="C94" s="89" t="s">
        <v>274</v>
      </c>
      <c r="D94" s="90">
        <v>703414.04367422126</v>
      </c>
      <c r="E94" s="90">
        <f>E96-E93</f>
        <v>664483.26934444066</v>
      </c>
      <c r="F94" s="30">
        <v>-5.5345460728121285E-2</v>
      </c>
      <c r="G94" s="100"/>
    </row>
    <row r="95" spans="1:7" s="101" customFormat="1" ht="31.5">
      <c r="A95" s="87"/>
      <c r="B95" s="120" t="s">
        <v>329</v>
      </c>
      <c r="C95" s="89" t="s">
        <v>274</v>
      </c>
      <c r="D95" s="90">
        <v>6477996</v>
      </c>
      <c r="E95" s="90">
        <v>5649048.1919999998</v>
      </c>
      <c r="F95" s="108"/>
      <c r="G95" s="100"/>
    </row>
    <row r="96" spans="1:7" s="101" customFormat="1">
      <c r="A96" s="87" t="s">
        <v>330</v>
      </c>
      <c r="B96" s="88" t="s">
        <v>197</v>
      </c>
      <c r="C96" s="89" t="s">
        <v>274</v>
      </c>
      <c r="D96" s="90">
        <f>D93+D94</f>
        <v>2882347.4045000002</v>
      </c>
      <c r="E96" s="90">
        <f>'[2]ОП кан'!BE12</f>
        <v>2810813.9195300001</v>
      </c>
      <c r="F96" s="30">
        <v>-2.4817787355653265E-2</v>
      </c>
      <c r="G96" s="100"/>
    </row>
    <row r="97" spans="1:7">
      <c r="A97" s="121" t="s">
        <v>331</v>
      </c>
      <c r="B97" s="122" t="s">
        <v>199</v>
      </c>
      <c r="C97" s="89" t="s">
        <v>332</v>
      </c>
      <c r="D97" s="90">
        <v>20907</v>
      </c>
      <c r="E97" s="90">
        <f>'[2]ОП кан'!BE8</f>
        <v>20541.142690000001</v>
      </c>
      <c r="F97" s="30">
        <v>-1.7499273449084012E-2</v>
      </c>
      <c r="G97" s="91"/>
    </row>
    <row r="98" spans="1:7">
      <c r="A98" s="121"/>
      <c r="B98" s="122"/>
      <c r="C98" s="89" t="s">
        <v>274</v>
      </c>
      <c r="D98" s="90">
        <f>D96</f>
        <v>2882347.4045000002</v>
      </c>
      <c r="E98" s="90">
        <f>E96</f>
        <v>2810813.9195300001</v>
      </c>
      <c r="F98" s="30">
        <v>-2.4817787355653265E-2</v>
      </c>
      <c r="G98" s="91"/>
    </row>
    <row r="99" spans="1:7" s="127" customFormat="1">
      <c r="A99" s="87" t="s">
        <v>198</v>
      </c>
      <c r="B99" s="123" t="s">
        <v>208</v>
      </c>
      <c r="C99" s="124" t="s">
        <v>333</v>
      </c>
      <c r="D99" s="125">
        <f>D98/D97</f>
        <v>137.86518412493425</v>
      </c>
      <c r="E99" s="125">
        <f>E98/E97</f>
        <v>136.83824517213361</v>
      </c>
      <c r="F99" s="30"/>
      <c r="G99" s="126"/>
    </row>
    <row r="101" spans="1:7" ht="18.75">
      <c r="B101" s="69" t="s">
        <v>210</v>
      </c>
      <c r="C101" s="69"/>
      <c r="D101" s="69"/>
      <c r="E101" s="69"/>
      <c r="F101" s="69"/>
    </row>
    <row r="102" spans="1:7" ht="18.75">
      <c r="B102" s="69" t="s">
        <v>211</v>
      </c>
      <c r="C102" s="69"/>
      <c r="D102" s="69"/>
      <c r="E102" s="69"/>
      <c r="F102" s="69"/>
    </row>
    <row r="103" spans="1:7" ht="18.75">
      <c r="B103" s="69" t="s">
        <v>212</v>
      </c>
      <c r="C103" s="69"/>
      <c r="D103" s="69"/>
      <c r="E103" s="69"/>
      <c r="F103" s="69"/>
    </row>
    <row r="104" spans="1:7" ht="18.75">
      <c r="B104" s="69" t="s">
        <v>213</v>
      </c>
      <c r="C104" s="69"/>
      <c r="D104" s="69"/>
      <c r="E104" s="69"/>
      <c r="F104" s="69"/>
    </row>
    <row r="105" spans="1:7" ht="18.75">
      <c r="B105" s="69" t="s">
        <v>214</v>
      </c>
      <c r="C105" s="69"/>
      <c r="D105" s="69"/>
      <c r="E105" s="69"/>
      <c r="F105" s="69"/>
    </row>
    <row r="106" spans="1:7" ht="18.75">
      <c r="B106" s="72"/>
      <c r="C106" s="72"/>
      <c r="D106" s="72"/>
      <c r="E106" s="72"/>
      <c r="F106" s="74"/>
    </row>
    <row r="107" spans="1:7" ht="18.75">
      <c r="B107" s="72"/>
      <c r="C107" s="15"/>
      <c r="D107" s="15"/>
      <c r="E107" s="15"/>
      <c r="F107" s="76"/>
    </row>
    <row r="108" spans="1:7" ht="18.75">
      <c r="B108" s="69" t="s">
        <v>215</v>
      </c>
      <c r="C108" s="69"/>
      <c r="D108" s="69"/>
      <c r="E108" s="69"/>
      <c r="F108" s="69"/>
    </row>
    <row r="109" spans="1:7" ht="18.75">
      <c r="B109" s="77" t="s">
        <v>216</v>
      </c>
      <c r="C109" s="77"/>
      <c r="D109" s="77"/>
      <c r="E109" s="77"/>
      <c r="F109" s="76"/>
    </row>
    <row r="110" spans="1:7" ht="18.75">
      <c r="B110" s="69" t="s">
        <v>217</v>
      </c>
      <c r="C110" s="69"/>
      <c r="D110" s="69"/>
      <c r="E110" s="69"/>
      <c r="F110" s="69"/>
    </row>
    <row r="111" spans="1:7" ht="18.75">
      <c r="B111" s="15"/>
      <c r="C111" s="15"/>
      <c r="D111" s="15"/>
      <c r="E111" s="15"/>
      <c r="F111" s="76"/>
    </row>
    <row r="112" spans="1:7" ht="18.75">
      <c r="B112" s="15" t="s">
        <v>218</v>
      </c>
      <c r="C112" s="15"/>
      <c r="D112" s="15"/>
      <c r="E112" s="15"/>
      <c r="F112" s="76"/>
    </row>
    <row r="113" spans="2:3">
      <c r="B113" s="129"/>
      <c r="C113" s="130"/>
    </row>
  </sheetData>
  <mergeCells count="15">
    <mergeCell ref="B109:E109"/>
    <mergeCell ref="B110:F110"/>
    <mergeCell ref="B101:F101"/>
    <mergeCell ref="B102:F102"/>
    <mergeCell ref="B103:F103"/>
    <mergeCell ref="B104:F104"/>
    <mergeCell ref="B105:F105"/>
    <mergeCell ref="B108:F108"/>
    <mergeCell ref="A2:G2"/>
    <mergeCell ref="A3:G3"/>
    <mergeCell ref="A4:G4"/>
    <mergeCell ref="A5:C5"/>
    <mergeCell ref="A6:C6"/>
    <mergeCell ref="A97:A98"/>
    <mergeCell ref="B97:B9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Исполнение ТС 2016 водоснабжен</vt:lpstr>
      <vt:lpstr>Исполнение ТС 2016 канализация</vt:lpstr>
      <vt:lpstr>'Исполнение ТС 2016 водоснабжен'!Заголовки_для_печати</vt:lpstr>
      <vt:lpstr>'Исполнение ТС 2016 водоснабжен'!Область_печати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2017-05-02T06:09:31Z</dcterms:modified>
</cp:coreProperties>
</file>