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ВОДА приложение 1" sheetId="1" r:id="rId1"/>
    <sheet name="ВОДА приложение 2" sheetId="5" r:id="rId2"/>
    <sheet name="КАН приложение1" sheetId="4" r:id="rId3"/>
    <sheet name="КАН приложение2" sheetId="8" r:id="rId4"/>
    <sheet name="Лист2" sheetId="2" r:id="rId5"/>
  </sheets>
  <calcPr calcId="125725"/>
</workbook>
</file>

<file path=xl/calcChain.xml><?xml version="1.0" encoding="utf-8"?>
<calcChain xmlns="http://schemas.openxmlformats.org/spreadsheetml/2006/main">
  <c r="I30" i="1"/>
  <c r="G30"/>
  <c r="E38"/>
  <c r="D38"/>
  <c r="E18"/>
  <c r="J17" i="4"/>
  <c r="J18"/>
  <c r="J19"/>
  <c r="J20"/>
  <c r="J22"/>
  <c r="J23"/>
  <c r="J24"/>
  <c r="J26"/>
  <c r="J28"/>
  <c r="J29"/>
  <c r="J30"/>
  <c r="J33"/>
  <c r="J34"/>
  <c r="J35"/>
  <c r="J36"/>
  <c r="J37"/>
  <c r="J38"/>
  <c r="I32"/>
  <c r="J32" s="1"/>
  <c r="H32"/>
  <c r="H31" s="1"/>
  <c r="I27"/>
  <c r="H27"/>
  <c r="H25" s="1"/>
  <c r="I21"/>
  <c r="H21"/>
  <c r="I16"/>
  <c r="H16"/>
  <c r="G32"/>
  <c r="G31" s="1"/>
  <c r="G27"/>
  <c r="G25" s="1"/>
  <c r="G21"/>
  <c r="G16"/>
  <c r="E32"/>
  <c r="F32"/>
  <c r="F31" s="1"/>
  <c r="D32"/>
  <c r="F27"/>
  <c r="F25" s="1"/>
  <c r="J21" l="1"/>
  <c r="J27"/>
  <c r="I15"/>
  <c r="I25"/>
  <c r="J25" s="1"/>
  <c r="I31"/>
  <c r="J31" s="1"/>
  <c r="H15"/>
  <c r="H14" s="1"/>
  <c r="H13" s="1"/>
  <c r="J16"/>
  <c r="G15"/>
  <c r="G14" s="1"/>
  <c r="G13" s="1"/>
  <c r="E16"/>
  <c r="F16"/>
  <c r="F15" s="1"/>
  <c r="F14" s="1"/>
  <c r="F13" s="1"/>
  <c r="D16"/>
  <c r="F21"/>
  <c r="E21"/>
  <c r="D21"/>
  <c r="E37" i="1"/>
  <c r="D37"/>
  <c r="E35"/>
  <c r="D35"/>
  <c r="E25"/>
  <c r="D25"/>
  <c r="E23"/>
  <c r="D23"/>
  <c r="J19"/>
  <c r="J20"/>
  <c r="J21"/>
  <c r="J22"/>
  <c r="J24"/>
  <c r="J26"/>
  <c r="J28"/>
  <c r="J30"/>
  <c r="J36"/>
  <c r="J39"/>
  <c r="I38"/>
  <c r="I37" s="1"/>
  <c r="H38"/>
  <c r="H37" s="1"/>
  <c r="I35"/>
  <c r="J35" s="1"/>
  <c r="H35"/>
  <c r="H33" s="1"/>
  <c r="H32" s="1"/>
  <c r="I27"/>
  <c r="J27" s="1"/>
  <c r="H29"/>
  <c r="H27" s="1"/>
  <c r="I25"/>
  <c r="H25"/>
  <c r="I23"/>
  <c r="J23" s="1"/>
  <c r="H23"/>
  <c r="I18"/>
  <c r="H18"/>
  <c r="G27"/>
  <c r="G23"/>
  <c r="F23"/>
  <c r="G38"/>
  <c r="G37" s="1"/>
  <c r="G35"/>
  <c r="G25"/>
  <c r="G18"/>
  <c r="F38"/>
  <c r="F37" s="1"/>
  <c r="F35"/>
  <c r="F33" s="1"/>
  <c r="F32" s="1"/>
  <c r="J25" l="1"/>
  <c r="I33"/>
  <c r="I32" s="1"/>
  <c r="J32" s="1"/>
  <c r="J34"/>
  <c r="J33"/>
  <c r="J37"/>
  <c r="I14" i="4"/>
  <c r="J15"/>
  <c r="J38" i="1"/>
  <c r="J29"/>
  <c r="I17"/>
  <c r="J18"/>
  <c r="H17"/>
  <c r="H16" s="1"/>
  <c r="H15" s="1"/>
  <c r="J31"/>
  <c r="G33"/>
  <c r="G32" s="1"/>
  <c r="G17"/>
  <c r="G16" s="1"/>
  <c r="I16" l="1"/>
  <c r="J17"/>
  <c r="I13" i="4"/>
  <c r="J13" s="1"/>
  <c r="J14"/>
  <c r="G15" i="1"/>
  <c r="J16" l="1"/>
  <c r="I15"/>
  <c r="J15" s="1"/>
  <c r="F29"/>
  <c r="F27" s="1"/>
  <c r="F25"/>
  <c r="F18"/>
  <c r="D19"/>
  <c r="D18" s="1"/>
  <c r="F17" l="1"/>
  <c r="F16" s="1"/>
  <c r="F15" s="1"/>
</calcChain>
</file>

<file path=xl/sharedStrings.xml><?xml version="1.0" encoding="utf-8"?>
<sst xmlns="http://schemas.openxmlformats.org/spreadsheetml/2006/main" count="220" uniqueCount="117">
  <si>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</si>
  <si>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</si>
  <si>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</si>
  <si>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</si>
  <si>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</si>
  <si>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</si>
  <si>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</si>
  <si>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</si>
  <si>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</si>
  <si>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1.1.</t>
  </si>
  <si>
    <t>Собственные средства</t>
  </si>
  <si>
    <t>проект инвестиционной программы на 2016 год</t>
  </si>
  <si>
    <t>ВСЕГО на 2016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</si>
  <si>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</si>
  <si>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</si>
  <si>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</si>
  <si>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</si>
  <si>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 xml:space="preserve"> 1.1.1</t>
  </si>
  <si>
    <t xml:space="preserve">Замена запорной арматуры </t>
  </si>
  <si>
    <t>шт</t>
  </si>
  <si>
    <t xml:space="preserve"> 1.1.2</t>
  </si>
  <si>
    <t>Капитальный ремонт фильтра</t>
  </si>
  <si>
    <t xml:space="preserve"> 1.1.3</t>
  </si>
  <si>
    <t>Капитальный ремонт баков коагулянта</t>
  </si>
  <si>
    <t xml:space="preserve"> 1.1.4</t>
  </si>
  <si>
    <t>Замена трубопроводов на станции повторного использования воды</t>
  </si>
  <si>
    <t>м</t>
  </si>
  <si>
    <t xml:space="preserve"> 1.2</t>
  </si>
  <si>
    <t>Блок основных сооружений 3 очередь</t>
  </si>
  <si>
    <t xml:space="preserve"> 1.2.1</t>
  </si>
  <si>
    <t>Замена запорной арматуры</t>
  </si>
  <si>
    <t xml:space="preserve"> 1.3</t>
  </si>
  <si>
    <t>Вниутриполощадочные коммуникации</t>
  </si>
  <si>
    <t xml:space="preserve"> 1.3.1</t>
  </si>
  <si>
    <t>Замена трубопроводов комплекса очистки воды</t>
  </si>
  <si>
    <t xml:space="preserve">Раздел 2 </t>
  </si>
  <si>
    <t xml:space="preserve"> 2.3</t>
  </si>
  <si>
    <t xml:space="preserve"> 2.3.1</t>
  </si>
  <si>
    <t xml:space="preserve">Замена запорной арматуры Д 100мм- 400мм </t>
  </si>
  <si>
    <t xml:space="preserve"> 2.4</t>
  </si>
  <si>
    <t>Служба водоснабжения и наладки</t>
  </si>
  <si>
    <t xml:space="preserve"> 3.1</t>
  </si>
  <si>
    <t xml:space="preserve"> 3.2</t>
  </si>
  <si>
    <t xml:space="preserve"> 3.3</t>
  </si>
  <si>
    <t xml:space="preserve"> 3.5</t>
  </si>
  <si>
    <t xml:space="preserve"> 3.6</t>
  </si>
  <si>
    <t xml:space="preserve"> 3.7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</si>
  <si>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</si>
  <si>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</si>
  <si>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 xml:space="preserve"> 3. 2</t>
  </si>
  <si>
    <t>Автоматизация тепловых пунктов</t>
  </si>
  <si>
    <t xml:space="preserve"> 3.2.1</t>
  </si>
  <si>
    <t xml:space="preserve">Здания ул. Пригородная 1а, Привокзальная </t>
  </si>
  <si>
    <t>Раздел 4 Отдел главного технолога</t>
  </si>
  <si>
    <t>Приборизация системы водоснабжения</t>
  </si>
  <si>
    <t xml:space="preserve"> 4.1.1</t>
  </si>
  <si>
    <t>Установка приборов технологического учета на распределительных сетях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</si>
  <si>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</si>
  <si>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</si>
  <si>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</si>
  <si>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>Реконструкция Блока механической очистки</t>
  </si>
  <si>
    <t>Затвор щитовой поверхностный с электроприводом ЗЩПЭ 2,2х4,0</t>
  </si>
  <si>
    <t>Замена вытяжной и приточной вентиляции технологических объектов главной насосной станции, насосной станции сырого осадка, дренаж-насосная станция на станции аэрации</t>
  </si>
  <si>
    <t>Монтаж электроприводов для задвижек ДУ-150 мм и ДУ-200 мм ГЗ-ОФ</t>
  </si>
  <si>
    <t>Монтаж шиберной ножевой задвижки ДУ-1400</t>
  </si>
  <si>
    <t>Реконструкция Блока биологической очистки</t>
  </si>
  <si>
    <t xml:space="preserve"> 1.2.2</t>
  </si>
  <si>
    <t>Система регулирования подачи воздуха в аэротенки</t>
  </si>
  <si>
    <t xml:space="preserve"> 1.2.3</t>
  </si>
  <si>
    <t xml:space="preserve">Погружной насос S3.110.500H.D.398.G.E.X.D Q=1200 м3/ч, H=10 м </t>
  </si>
  <si>
    <t xml:space="preserve"> 1.2.4</t>
  </si>
  <si>
    <t>Илосос ИВР-40</t>
  </si>
  <si>
    <t>Раздел 2</t>
  </si>
  <si>
    <t xml:space="preserve">Строительство и капитальный ремонт канализационных сетей </t>
  </si>
  <si>
    <t>Оборудование для ремонта сетей и обслуживания Служба водоотведения</t>
  </si>
  <si>
    <t>Колодезный разрушитель труб maxi-T</t>
  </si>
  <si>
    <t>Каналопромывочный аппарат "Посейдон" в комплекте</t>
  </si>
  <si>
    <t xml:space="preserve">Расходомер </t>
  </si>
  <si>
    <t>Раздел 3</t>
  </si>
  <si>
    <t>Энерго-механический цех водоотведения</t>
  </si>
  <si>
    <t>Капитальный ремонт насосных агрегатов КНС 7</t>
  </si>
  <si>
    <t>Капитальный ремонт насосных агрегатов КНС 13</t>
  </si>
  <si>
    <t>Капитальный ремонт насосных агрегатов КНС 1</t>
  </si>
  <si>
    <t>Модернизация КНС Орбита</t>
  </si>
  <si>
    <t>Модернизация КНС 10 (Продолжение)</t>
  </si>
  <si>
    <t>Проектированиепроектоно сметной документации на модернизацию КНС 1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</si>
  <si>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Т. Зейнұлқабден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</si>
  <si>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</t>
    </r>
    <r>
      <rPr>
        <b/>
        <u/>
        <sz val="12"/>
        <color rgb="FF000000"/>
        <rFont val="Times New Roman"/>
        <family val="1"/>
        <charset val="204"/>
      </rPr>
      <t>Т. Зейнұлқабден_____</t>
    </r>
    <r>
      <rPr>
        <u/>
        <sz val="12"/>
        <color rgb="FF000000"/>
        <rFont val="Times New Roman"/>
        <family val="1"/>
        <charset val="204"/>
      </rPr>
      <t xml:space="preserve">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</si>
  <si>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 xml:space="preserve">             Информация субъекта естественной монополии
      ТОО «Қарағанды Су» о ходе исполнения субъектом инвестиционной программы
    (проекта)/об исполнении инвестиционной программы (проекта)*
                           на 2016 год
по виду деятельности: водоснабжение,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18 сентября 2015 года №241-ОД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</si>
  <si>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</si>
  <si>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</si>
  <si>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</si>
  <si>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</si>
  <si>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</si>
  <si>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</si>
  <si>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</si>
  <si>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</si>
  <si>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</si>
  <si>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</si>
  <si>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 xml:space="preserve">             Информация субъекта естественной монополии
      ТОО «Қарағанды Су» о ходе исполнения субъектом инвестиционной программы
    (проекта)/об исполнении инвестиционной программы (проекта)*
                           на 2016 год
по виду деятельности: водоотведение,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18 сентября 2015 года №241-ОД</t>
  </si>
  <si>
    <t>план на 2016 г</t>
  </si>
  <si>
    <t>факт за 5 мес</t>
  </si>
  <si>
    <t xml:space="preserve"> 2.1- 2.2</t>
  </si>
  <si>
    <t>Новое строительство и капитальный ремонт сетей</t>
  </si>
  <si>
    <t xml:space="preserve"> 2.1-2.2</t>
  </si>
  <si>
    <t xml:space="preserve"> 2.3.2</t>
  </si>
  <si>
    <t xml:space="preserve"> 2.3.3</t>
  </si>
  <si>
    <t>согласно плана</t>
  </si>
  <si>
    <t xml:space="preserve"> -</t>
  </si>
  <si>
    <t xml:space="preserve"> - </t>
  </si>
  <si>
    <t>Информация субъекта естественной монополии  ТОО «Қарағанды Су»
 о ходе исполнения субъектом инвестиционной программы (проекта)/об исполнении инвестиционной программы (проекта)* на 2016 год 
по виду деятельности: водоснабжение, утвержденная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18 сентября 2015 года №241-ОД</t>
  </si>
  <si>
    <t>Информация субъекта естественной монополии  ТОО «Қарағанды Су»
 о ходе исполнения субъектом инвестиционной программы (проекта)/об исполнении инвестиционной программы (проекта)* на 2016 год 
по виду деятельности: водоотведение, утвержденная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18 сентября 2015 года №241-ОД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</si>
  <si>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</si>
  <si>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</si>
  <si>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Инвестиционная программа утверждена исполнением  на год, работы по реализации инвестиционной программы продолжаются.  Проводятся тендеры на выполнение работ.  В настоящее время начаты строительно-монтажные работы по замене сетей в связи с сезонностью данного вида работ.</t>
  </si>
  <si>
    <t>Инвестиционная программа утверждена исполнением на год, работы по реализации инвестиционной программы продолжаются.  Проводятся  тендеры на выполнение работ.  В   настоящее время начаты работы по строительству,капитальному ремонту,  замене сетей в связи с сезонностью данного вида работ.</t>
  </si>
  <si>
    <t>Автоматизация и реконструкция насосных станций, замена запорной арматуры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</si>
</sst>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" fontId="1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3"/>
  <sheetViews>
    <sheetView tabSelected="1" zoomScaleNormal="100" zoomScaleSheetLayoutView="70" workbookViewId="0">
      <pane ySplit="13" topLeftCell="A16" activePane="bottomLeft" state="frozen"/>
      <selection pane="bottomLeft" activeCell="K16" sqref="K16:K39"/>
    </sheetView>
  </sheetViews>
  <sheetFormatPr defaultRowHeight="15.75"/>
  <cols>
    <col min="1" max="1" width="9.140625" style="2"/>
    <col min="2" max="2" width="54.42578125" style="2" customWidth="1"/>
    <col min="3" max="3" width="10" style="2" customWidth="1"/>
    <col min="4" max="5" width="9.85546875" style="2" customWidth="1"/>
    <col min="6" max="6" width="12" style="2" customWidth="1"/>
    <col min="7" max="7" width="10.85546875" style="2" customWidth="1"/>
    <col min="8" max="9" width="12.140625" style="2" customWidth="1"/>
    <col min="10" max="10" width="12.42578125" style="41" customWidth="1"/>
    <col min="11" max="11" width="29.42578125" style="41" customWidth="1"/>
    <col min="12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55" t="s">
        <v>110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56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8" spans="1:19" hidden="1"/>
    <row r="10" spans="1:19" ht="18.75" customHeight="1">
      <c r="A10" s="48" t="s">
        <v>0</v>
      </c>
      <c r="B10" s="56" t="s">
        <v>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66" customHeight="1">
      <c r="A11" s="49"/>
      <c r="B11" s="48" t="s">
        <v>2</v>
      </c>
      <c r="C11" s="48" t="s">
        <v>112</v>
      </c>
      <c r="D11" s="56" t="s">
        <v>3</v>
      </c>
      <c r="E11" s="56"/>
      <c r="F11" s="56" t="s">
        <v>4</v>
      </c>
      <c r="G11" s="56"/>
      <c r="H11" s="56" t="s">
        <v>10</v>
      </c>
      <c r="I11" s="56"/>
      <c r="J11" s="56"/>
      <c r="K11" s="56"/>
      <c r="L11" s="56" t="s">
        <v>5</v>
      </c>
      <c r="M11" s="56"/>
      <c r="N11" s="56"/>
      <c r="O11" s="56"/>
      <c r="P11" s="56" t="s">
        <v>6</v>
      </c>
      <c r="Q11" s="56"/>
      <c r="R11" s="56" t="s">
        <v>7</v>
      </c>
      <c r="S11" s="56"/>
    </row>
    <row r="12" spans="1:19" ht="42.75" customHeight="1">
      <c r="A12" s="50"/>
      <c r="B12" s="50"/>
      <c r="C12" s="50"/>
      <c r="D12" s="37" t="s">
        <v>100</v>
      </c>
      <c r="E12" s="37" t="s">
        <v>101</v>
      </c>
      <c r="F12" s="37" t="s">
        <v>100</v>
      </c>
      <c r="G12" s="37" t="s">
        <v>101</v>
      </c>
      <c r="H12" s="37" t="s">
        <v>100</v>
      </c>
      <c r="I12" s="37" t="s">
        <v>101</v>
      </c>
      <c r="J12" s="42" t="s">
        <v>113</v>
      </c>
      <c r="K12" s="42" t="s">
        <v>8</v>
      </c>
      <c r="L12" s="37" t="s">
        <v>100</v>
      </c>
      <c r="M12" s="37" t="s">
        <v>101</v>
      </c>
      <c r="N12" s="38" t="s">
        <v>113</v>
      </c>
      <c r="O12" s="34" t="s">
        <v>8</v>
      </c>
      <c r="P12" s="37" t="s">
        <v>100</v>
      </c>
      <c r="Q12" s="37" t="s">
        <v>101</v>
      </c>
      <c r="R12" s="37" t="s">
        <v>100</v>
      </c>
      <c r="S12" s="37" t="s">
        <v>101</v>
      </c>
    </row>
    <row r="13" spans="1:19" ht="18.75" customHeight="1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7</v>
      </c>
      <c r="G13" s="34">
        <v>8</v>
      </c>
      <c r="H13" s="34">
        <v>9</v>
      </c>
      <c r="I13" s="34">
        <v>10</v>
      </c>
      <c r="J13" s="42">
        <v>11</v>
      </c>
      <c r="K13" s="42">
        <v>12</v>
      </c>
      <c r="L13" s="34">
        <v>13</v>
      </c>
      <c r="M13" s="34">
        <v>14</v>
      </c>
      <c r="N13" s="34">
        <v>15</v>
      </c>
      <c r="O13" s="34">
        <v>16</v>
      </c>
      <c r="P13" s="34">
        <v>17</v>
      </c>
      <c r="Q13" s="34">
        <v>18</v>
      </c>
      <c r="R13" s="34">
        <v>19</v>
      </c>
      <c r="S13" s="34">
        <v>20</v>
      </c>
    </row>
    <row r="14" spans="1:19" ht="18.75" customHeight="1">
      <c r="A14" s="51" t="s">
        <v>11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</row>
    <row r="15" spans="1:19" ht="18.75" customHeight="1">
      <c r="A15" s="5"/>
      <c r="B15" s="5" t="s">
        <v>12</v>
      </c>
      <c r="C15" s="6"/>
      <c r="D15" s="6"/>
      <c r="E15" s="6"/>
      <c r="F15" s="6">
        <f>F16+F27+F32+F37</f>
        <v>1036476</v>
      </c>
      <c r="G15" s="6">
        <f>G16+G27+G32+G37</f>
        <v>193576</v>
      </c>
      <c r="H15" s="6">
        <f>H16+H27+H32+H37</f>
        <v>1036476</v>
      </c>
      <c r="I15" s="6">
        <f>I16+I27+I32+I37</f>
        <v>193576</v>
      </c>
      <c r="J15" s="6">
        <f>I15-H15</f>
        <v>-842900</v>
      </c>
      <c r="K15" s="6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.75" customHeight="1">
      <c r="A16" s="5"/>
      <c r="B16" s="7" t="s">
        <v>13</v>
      </c>
      <c r="C16" s="7"/>
      <c r="D16" s="7"/>
      <c r="E16" s="8"/>
      <c r="F16" s="8">
        <f>F17</f>
        <v>175456</v>
      </c>
      <c r="G16" s="8">
        <f>G17</f>
        <v>353</v>
      </c>
      <c r="H16" s="8">
        <f>H17</f>
        <v>175456</v>
      </c>
      <c r="I16" s="8">
        <f>I17</f>
        <v>353</v>
      </c>
      <c r="J16" s="8">
        <f t="shared" ref="J16:J39" si="0">I16-H16</f>
        <v>-175103</v>
      </c>
      <c r="K16" s="57" t="s">
        <v>114</v>
      </c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18.75" customHeight="1">
      <c r="A17" s="5"/>
      <c r="B17" s="9" t="s">
        <v>14</v>
      </c>
      <c r="C17" s="8"/>
      <c r="D17" s="8"/>
      <c r="E17" s="8"/>
      <c r="F17" s="8">
        <f>F18+F23+F25</f>
        <v>175456</v>
      </c>
      <c r="G17" s="8">
        <f>G18+G23+G25</f>
        <v>353</v>
      </c>
      <c r="H17" s="8">
        <f>H18+H23+H25</f>
        <v>175456</v>
      </c>
      <c r="I17" s="8">
        <f>I18+I23+I25</f>
        <v>353</v>
      </c>
      <c r="J17" s="8">
        <f t="shared" si="0"/>
        <v>-175103</v>
      </c>
      <c r="K17" s="58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s="40" customFormat="1" ht="18.75" customHeight="1">
      <c r="A18" s="14" t="s">
        <v>9</v>
      </c>
      <c r="B18" s="10" t="s">
        <v>16</v>
      </c>
      <c r="C18" s="11"/>
      <c r="D18" s="11">
        <f t="shared" ref="D18:I18" si="1">SUM(D19:D22)</f>
        <v>58</v>
      </c>
      <c r="E18" s="11">
        <f t="shared" si="1"/>
        <v>1</v>
      </c>
      <c r="F18" s="11">
        <f t="shared" si="1"/>
        <v>158012</v>
      </c>
      <c r="G18" s="11">
        <f t="shared" si="1"/>
        <v>353</v>
      </c>
      <c r="H18" s="11">
        <f t="shared" si="1"/>
        <v>158012</v>
      </c>
      <c r="I18" s="11">
        <f t="shared" si="1"/>
        <v>353</v>
      </c>
      <c r="J18" s="11">
        <f t="shared" si="0"/>
        <v>-157659</v>
      </c>
      <c r="K18" s="58"/>
      <c r="L18" s="6">
        <v>0</v>
      </c>
      <c r="M18" s="4">
        <v>0</v>
      </c>
      <c r="N18" s="4">
        <v>0</v>
      </c>
      <c r="O18" s="39"/>
      <c r="P18" s="4">
        <v>0</v>
      </c>
      <c r="Q18" s="4">
        <v>0</v>
      </c>
      <c r="R18" s="4">
        <v>0</v>
      </c>
      <c r="S18" s="4">
        <v>0</v>
      </c>
    </row>
    <row r="19" spans="1:19" ht="18.75" customHeight="1">
      <c r="A19" s="15" t="s">
        <v>17</v>
      </c>
      <c r="B19" s="12" t="s">
        <v>18</v>
      </c>
      <c r="C19" s="13" t="s">
        <v>19</v>
      </c>
      <c r="D19" s="13">
        <f>4+1+3</f>
        <v>8</v>
      </c>
      <c r="E19" s="13">
        <v>0</v>
      </c>
      <c r="F19" s="16">
        <v>31217</v>
      </c>
      <c r="G19" s="16">
        <v>0</v>
      </c>
      <c r="H19" s="16">
        <v>31217</v>
      </c>
      <c r="I19" s="16">
        <v>0</v>
      </c>
      <c r="J19" s="16">
        <f t="shared" si="0"/>
        <v>-31217</v>
      </c>
      <c r="K19" s="58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15" t="s">
        <v>20</v>
      </c>
      <c r="B20" s="12" t="s">
        <v>21</v>
      </c>
      <c r="C20" s="13" t="s">
        <v>19</v>
      </c>
      <c r="D20" s="13">
        <v>3</v>
      </c>
      <c r="E20" s="13">
        <v>1</v>
      </c>
      <c r="F20" s="16">
        <v>120330</v>
      </c>
      <c r="G20" s="13">
        <v>353</v>
      </c>
      <c r="H20" s="16">
        <v>120330</v>
      </c>
      <c r="I20" s="13">
        <v>353</v>
      </c>
      <c r="J20" s="13">
        <f t="shared" si="0"/>
        <v>-119977</v>
      </c>
      <c r="K20" s="58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ht="18.75" customHeight="1">
      <c r="A21" s="15" t="s">
        <v>22</v>
      </c>
      <c r="B21" s="12" t="s">
        <v>23</v>
      </c>
      <c r="C21" s="13" t="s">
        <v>19</v>
      </c>
      <c r="D21" s="13">
        <v>4</v>
      </c>
      <c r="E21" s="13">
        <v>0</v>
      </c>
      <c r="F21" s="16">
        <v>5668</v>
      </c>
      <c r="G21" s="13">
        <v>0</v>
      </c>
      <c r="H21" s="16">
        <v>5668</v>
      </c>
      <c r="I21" s="13">
        <v>0</v>
      </c>
      <c r="J21" s="13">
        <f t="shared" si="0"/>
        <v>-5668</v>
      </c>
      <c r="K21" s="58"/>
      <c r="L21" s="6">
        <v>0</v>
      </c>
      <c r="M21" s="4">
        <v>0</v>
      </c>
      <c r="N21" s="4">
        <v>0</v>
      </c>
      <c r="O21" s="4"/>
      <c r="P21" s="4">
        <v>0</v>
      </c>
      <c r="Q21" s="4">
        <v>0</v>
      </c>
      <c r="R21" s="4">
        <v>0</v>
      </c>
      <c r="S21" s="4">
        <v>0</v>
      </c>
    </row>
    <row r="22" spans="1:19" ht="31.5" customHeight="1">
      <c r="A22" s="15" t="s">
        <v>24</v>
      </c>
      <c r="B22" s="12" t="s">
        <v>25</v>
      </c>
      <c r="C22" s="13" t="s">
        <v>26</v>
      </c>
      <c r="D22" s="13">
        <v>43</v>
      </c>
      <c r="E22" s="13">
        <v>0</v>
      </c>
      <c r="F22" s="16">
        <v>797</v>
      </c>
      <c r="G22" s="13">
        <v>0</v>
      </c>
      <c r="H22" s="16">
        <v>797</v>
      </c>
      <c r="I22" s="13">
        <v>0</v>
      </c>
      <c r="J22" s="13">
        <f t="shared" si="0"/>
        <v>-797</v>
      </c>
      <c r="K22" s="58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s="40" customFormat="1" ht="18.75" customHeight="1">
      <c r="A23" s="17" t="s">
        <v>27</v>
      </c>
      <c r="B23" s="10" t="s">
        <v>28</v>
      </c>
      <c r="C23" s="11"/>
      <c r="D23" s="11">
        <f t="shared" ref="D23:I23" si="2">D24</f>
        <v>11</v>
      </c>
      <c r="E23" s="11">
        <f t="shared" si="2"/>
        <v>0</v>
      </c>
      <c r="F23" s="11">
        <f t="shared" si="2"/>
        <v>10324</v>
      </c>
      <c r="G23" s="11">
        <f t="shared" si="2"/>
        <v>0</v>
      </c>
      <c r="H23" s="11">
        <f t="shared" si="2"/>
        <v>10324</v>
      </c>
      <c r="I23" s="11">
        <f t="shared" si="2"/>
        <v>0</v>
      </c>
      <c r="J23" s="11">
        <f t="shared" si="0"/>
        <v>-10324</v>
      </c>
      <c r="K23" s="58"/>
      <c r="L23" s="6">
        <v>0</v>
      </c>
      <c r="M23" s="4">
        <v>0</v>
      </c>
      <c r="N23" s="4">
        <v>0</v>
      </c>
      <c r="O23" s="39"/>
      <c r="P23" s="4">
        <v>0</v>
      </c>
      <c r="Q23" s="4">
        <v>0</v>
      </c>
      <c r="R23" s="4">
        <v>0</v>
      </c>
      <c r="S23" s="4">
        <v>0</v>
      </c>
    </row>
    <row r="24" spans="1:19" ht="18.75" customHeight="1">
      <c r="A24" s="15" t="s">
        <v>29</v>
      </c>
      <c r="B24" s="12" t="s">
        <v>30</v>
      </c>
      <c r="C24" s="13" t="s">
        <v>19</v>
      </c>
      <c r="D24" s="13">
        <v>11</v>
      </c>
      <c r="E24" s="13">
        <v>0</v>
      </c>
      <c r="F24" s="16">
        <v>10324</v>
      </c>
      <c r="G24" s="13">
        <v>0</v>
      </c>
      <c r="H24" s="16">
        <v>10324</v>
      </c>
      <c r="I24" s="13">
        <v>0</v>
      </c>
      <c r="J24" s="13">
        <f t="shared" si="0"/>
        <v>-10324</v>
      </c>
      <c r="K24" s="58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s="40" customFormat="1" ht="18.75" customHeight="1">
      <c r="A25" s="17" t="s">
        <v>31</v>
      </c>
      <c r="B25" s="10" t="s">
        <v>32</v>
      </c>
      <c r="C25" s="19"/>
      <c r="D25" s="19">
        <f t="shared" ref="D25:I25" si="3">D26</f>
        <v>1183</v>
      </c>
      <c r="E25" s="19">
        <f t="shared" si="3"/>
        <v>0</v>
      </c>
      <c r="F25" s="19">
        <f t="shared" si="3"/>
        <v>7120</v>
      </c>
      <c r="G25" s="19">
        <f t="shared" si="3"/>
        <v>0</v>
      </c>
      <c r="H25" s="19">
        <f t="shared" si="3"/>
        <v>7120</v>
      </c>
      <c r="I25" s="19">
        <f t="shared" si="3"/>
        <v>0</v>
      </c>
      <c r="J25" s="19">
        <f t="shared" si="0"/>
        <v>-7120</v>
      </c>
      <c r="K25" s="58"/>
      <c r="L25" s="6">
        <v>0</v>
      </c>
      <c r="M25" s="4">
        <v>0</v>
      </c>
      <c r="N25" s="4">
        <v>0</v>
      </c>
      <c r="O25" s="39"/>
      <c r="P25" s="4">
        <v>0</v>
      </c>
      <c r="Q25" s="4">
        <v>0</v>
      </c>
      <c r="R25" s="4">
        <v>0</v>
      </c>
      <c r="S25" s="4">
        <v>0</v>
      </c>
    </row>
    <row r="26" spans="1:19" ht="18.75" customHeight="1">
      <c r="A26" s="15" t="s">
        <v>33</v>
      </c>
      <c r="B26" s="12" t="s">
        <v>34</v>
      </c>
      <c r="C26" s="13" t="s">
        <v>26</v>
      </c>
      <c r="D26" s="13">
        <v>1183</v>
      </c>
      <c r="E26" s="13">
        <v>0</v>
      </c>
      <c r="F26" s="16">
        <v>7120</v>
      </c>
      <c r="G26" s="16">
        <v>0</v>
      </c>
      <c r="H26" s="16">
        <v>7120</v>
      </c>
      <c r="I26" s="16">
        <v>0</v>
      </c>
      <c r="J26" s="16">
        <f t="shared" si="0"/>
        <v>-7120</v>
      </c>
      <c r="K26" s="58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.75" customHeight="1">
      <c r="A27" s="5"/>
      <c r="B27" s="7" t="s">
        <v>35</v>
      </c>
      <c r="C27" s="7"/>
      <c r="D27" s="7"/>
      <c r="E27" s="8"/>
      <c r="F27" s="8">
        <f>F28+F29+F31</f>
        <v>697550</v>
      </c>
      <c r="G27" s="8">
        <f>G28+G29+G31</f>
        <v>188094</v>
      </c>
      <c r="H27" s="8">
        <f>H28+H29+H31</f>
        <v>697550</v>
      </c>
      <c r="I27" s="8">
        <f>I28+I29+I31</f>
        <v>188094</v>
      </c>
      <c r="J27" s="8">
        <f t="shared" si="0"/>
        <v>-509456</v>
      </c>
      <c r="K27" s="58"/>
      <c r="L27" s="6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ht="30.75" customHeight="1">
      <c r="A28" s="5" t="s">
        <v>102</v>
      </c>
      <c r="B28" s="9" t="s">
        <v>103</v>
      </c>
      <c r="C28" s="8" t="s">
        <v>26</v>
      </c>
      <c r="D28" s="8">
        <v>16723</v>
      </c>
      <c r="E28" s="8">
        <v>3660</v>
      </c>
      <c r="F28" s="8">
        <v>582315</v>
      </c>
      <c r="G28" s="8">
        <v>185810</v>
      </c>
      <c r="H28" s="8">
        <v>582315</v>
      </c>
      <c r="I28" s="8">
        <v>185810</v>
      </c>
      <c r="J28" s="8">
        <f t="shared" si="0"/>
        <v>-396505</v>
      </c>
      <c r="K28" s="58"/>
      <c r="L28" s="6">
        <v>0</v>
      </c>
      <c r="M28" s="4">
        <v>0</v>
      </c>
      <c r="N28" s="4">
        <v>0</v>
      </c>
      <c r="O28" s="4"/>
      <c r="P28" s="4">
        <v>0</v>
      </c>
      <c r="Q28" s="4">
        <v>0</v>
      </c>
      <c r="R28" s="4">
        <v>0</v>
      </c>
      <c r="S28" s="4">
        <v>0</v>
      </c>
    </row>
    <row r="29" spans="1:19" ht="18.75" customHeight="1">
      <c r="A29" s="5" t="s">
        <v>36</v>
      </c>
      <c r="B29" s="25" t="s">
        <v>30</v>
      </c>
      <c r="C29" s="16"/>
      <c r="D29" s="8">
        <v>265</v>
      </c>
      <c r="E29" s="8">
        <v>34</v>
      </c>
      <c r="F29" s="8">
        <f>F30</f>
        <v>13947</v>
      </c>
      <c r="G29" s="8">
        <v>2284</v>
      </c>
      <c r="H29" s="8">
        <f>H30</f>
        <v>13947</v>
      </c>
      <c r="I29" s="8">
        <v>2284</v>
      </c>
      <c r="J29" s="8">
        <f t="shared" si="0"/>
        <v>-11663</v>
      </c>
      <c r="K29" s="58"/>
      <c r="L29" s="6">
        <v>0</v>
      </c>
      <c r="M29" s="4">
        <v>0</v>
      </c>
      <c r="N29" s="4">
        <v>0</v>
      </c>
      <c r="O29" s="4"/>
      <c r="P29" s="4">
        <v>0</v>
      </c>
      <c r="Q29" s="4">
        <v>0</v>
      </c>
      <c r="R29" s="4">
        <v>0</v>
      </c>
      <c r="S29" s="4">
        <v>0</v>
      </c>
    </row>
    <row r="30" spans="1:19" ht="18.75" customHeight="1">
      <c r="A30" s="26" t="s">
        <v>37</v>
      </c>
      <c r="B30" s="12" t="s">
        <v>38</v>
      </c>
      <c r="C30" s="16" t="s">
        <v>19</v>
      </c>
      <c r="D30" s="27">
        <v>265</v>
      </c>
      <c r="E30" s="27">
        <v>34</v>
      </c>
      <c r="F30" s="16">
        <v>13947</v>
      </c>
      <c r="G30" s="16">
        <f>G29</f>
        <v>2284</v>
      </c>
      <c r="H30" s="16">
        <v>13947</v>
      </c>
      <c r="I30" s="16">
        <f>I29</f>
        <v>2284</v>
      </c>
      <c r="J30" s="16">
        <f t="shared" si="0"/>
        <v>-11663</v>
      </c>
      <c r="K30" s="58"/>
      <c r="L30" s="6">
        <v>0</v>
      </c>
      <c r="M30" s="4">
        <v>0</v>
      </c>
      <c r="N30" s="4">
        <v>0</v>
      </c>
      <c r="O30" s="4"/>
      <c r="P30" s="4">
        <v>0</v>
      </c>
      <c r="Q30" s="4">
        <v>0</v>
      </c>
      <c r="R30" s="4">
        <v>0</v>
      </c>
      <c r="S30" s="4">
        <v>0</v>
      </c>
    </row>
    <row r="31" spans="1:19" ht="18.75" customHeight="1">
      <c r="A31" s="5" t="s">
        <v>39</v>
      </c>
      <c r="B31" s="21" t="s">
        <v>40</v>
      </c>
      <c r="C31" s="8"/>
      <c r="D31" s="8">
        <v>62</v>
      </c>
      <c r="E31" s="8">
        <v>0</v>
      </c>
      <c r="F31" s="47">
        <v>101288</v>
      </c>
      <c r="G31" s="8">
        <v>0</v>
      </c>
      <c r="H31" s="8">
        <v>101288</v>
      </c>
      <c r="I31" s="8">
        <v>0</v>
      </c>
      <c r="J31" s="8">
        <f t="shared" si="0"/>
        <v>-101288</v>
      </c>
      <c r="K31" s="58"/>
      <c r="L31" s="6">
        <v>0</v>
      </c>
      <c r="M31" s="4">
        <v>0</v>
      </c>
      <c r="N31" s="4">
        <v>0</v>
      </c>
      <c r="O31" s="4"/>
      <c r="P31" s="4">
        <v>0</v>
      </c>
      <c r="Q31" s="4">
        <v>0</v>
      </c>
      <c r="R31" s="4">
        <v>0</v>
      </c>
      <c r="S31" s="4">
        <v>0</v>
      </c>
    </row>
    <row r="32" spans="1:19" s="40" customFormat="1" ht="20.25" customHeight="1">
      <c r="A32" s="5"/>
      <c r="B32" s="28" t="s">
        <v>47</v>
      </c>
      <c r="C32" s="8"/>
      <c r="D32" s="8"/>
      <c r="E32" s="8"/>
      <c r="F32" s="47">
        <f>F33</f>
        <v>129683</v>
      </c>
      <c r="G32" s="8">
        <f>G33</f>
        <v>0</v>
      </c>
      <c r="H32" s="8">
        <f>H33</f>
        <v>129683</v>
      </c>
      <c r="I32" s="8">
        <f>I33</f>
        <v>0</v>
      </c>
      <c r="J32" s="8">
        <f t="shared" si="0"/>
        <v>-129683</v>
      </c>
      <c r="K32" s="58"/>
      <c r="L32" s="6">
        <v>0</v>
      </c>
      <c r="M32" s="4">
        <v>0</v>
      </c>
      <c r="N32" s="4">
        <v>0</v>
      </c>
      <c r="O32" s="39"/>
      <c r="P32" s="4">
        <v>0</v>
      </c>
      <c r="Q32" s="4">
        <v>0</v>
      </c>
      <c r="R32" s="4">
        <v>0</v>
      </c>
      <c r="S32" s="4">
        <v>0</v>
      </c>
    </row>
    <row r="33" spans="1:19" s="40" customFormat="1" ht="37.5" customHeight="1">
      <c r="A33" s="5"/>
      <c r="B33" s="28" t="s">
        <v>48</v>
      </c>
      <c r="C33" s="8"/>
      <c r="D33" s="8"/>
      <c r="E33" s="8"/>
      <c r="F33" s="47">
        <f>F34+F35</f>
        <v>129683</v>
      </c>
      <c r="G33" s="8">
        <f>G34+G35</f>
        <v>0</v>
      </c>
      <c r="H33" s="8">
        <f>H34+H35</f>
        <v>129683</v>
      </c>
      <c r="I33" s="8">
        <f>I34+I35</f>
        <v>0</v>
      </c>
      <c r="J33" s="8">
        <f t="shared" si="0"/>
        <v>-129683</v>
      </c>
      <c r="K33" s="58"/>
      <c r="L33" s="6">
        <v>0</v>
      </c>
      <c r="M33" s="4">
        <v>0</v>
      </c>
      <c r="N33" s="4">
        <v>0</v>
      </c>
      <c r="O33" s="39"/>
      <c r="P33" s="4">
        <v>0</v>
      </c>
      <c r="Q33" s="4">
        <v>0</v>
      </c>
      <c r="R33" s="4">
        <v>0</v>
      </c>
      <c r="S33" s="4">
        <v>0</v>
      </c>
    </row>
    <row r="34" spans="1:19" s="40" customFormat="1" ht="34.5" customHeight="1">
      <c r="A34" s="5" t="s">
        <v>41</v>
      </c>
      <c r="B34" s="9" t="s">
        <v>116</v>
      </c>
      <c r="C34" s="8"/>
      <c r="D34" s="8">
        <v>23</v>
      </c>
      <c r="E34" s="8">
        <v>0</v>
      </c>
      <c r="F34" s="47">
        <v>113637</v>
      </c>
      <c r="G34" s="8">
        <v>0</v>
      </c>
      <c r="H34" s="8">
        <v>113637</v>
      </c>
      <c r="I34" s="8">
        <v>0</v>
      </c>
      <c r="J34" s="8">
        <f t="shared" si="0"/>
        <v>-113637</v>
      </c>
      <c r="K34" s="58"/>
      <c r="L34" s="6">
        <v>0</v>
      </c>
      <c r="M34" s="4">
        <v>0</v>
      </c>
      <c r="N34" s="4">
        <v>0</v>
      </c>
      <c r="O34" s="39"/>
      <c r="P34" s="4">
        <v>0</v>
      </c>
      <c r="Q34" s="4">
        <v>0</v>
      </c>
      <c r="R34" s="4">
        <v>0</v>
      </c>
      <c r="S34" s="4">
        <v>0</v>
      </c>
    </row>
    <row r="35" spans="1:19" s="40" customFormat="1" ht="18.75" customHeight="1">
      <c r="A35" s="5" t="s">
        <v>49</v>
      </c>
      <c r="B35" s="9" t="s">
        <v>50</v>
      </c>
      <c r="C35" s="8"/>
      <c r="D35" s="8">
        <f t="shared" ref="D35:I35" si="4">D36</f>
        <v>1</v>
      </c>
      <c r="E35" s="8">
        <f t="shared" si="4"/>
        <v>0</v>
      </c>
      <c r="F35" s="8">
        <f t="shared" si="4"/>
        <v>16046</v>
      </c>
      <c r="G35" s="8">
        <f t="shared" si="4"/>
        <v>0</v>
      </c>
      <c r="H35" s="8">
        <f t="shared" si="4"/>
        <v>16046</v>
      </c>
      <c r="I35" s="8">
        <f t="shared" si="4"/>
        <v>0</v>
      </c>
      <c r="J35" s="8">
        <f t="shared" si="0"/>
        <v>-16046</v>
      </c>
      <c r="K35" s="58"/>
      <c r="L35" s="6">
        <v>0</v>
      </c>
      <c r="M35" s="4">
        <v>0</v>
      </c>
      <c r="N35" s="4">
        <v>0</v>
      </c>
      <c r="O35" s="39"/>
      <c r="P35" s="4">
        <v>0</v>
      </c>
      <c r="Q35" s="4">
        <v>0</v>
      </c>
      <c r="R35" s="4">
        <v>0</v>
      </c>
      <c r="S35" s="4">
        <v>0</v>
      </c>
    </row>
    <row r="36" spans="1:19" ht="18.75" customHeight="1">
      <c r="A36" s="18" t="s">
        <v>51</v>
      </c>
      <c r="B36" s="20" t="s">
        <v>52</v>
      </c>
      <c r="C36" s="16" t="s">
        <v>19</v>
      </c>
      <c r="D36" s="16">
        <v>1</v>
      </c>
      <c r="E36" s="16">
        <v>0</v>
      </c>
      <c r="F36" s="16">
        <v>16046</v>
      </c>
      <c r="G36" s="16">
        <v>0</v>
      </c>
      <c r="H36" s="16">
        <v>16046</v>
      </c>
      <c r="I36" s="16">
        <v>0</v>
      </c>
      <c r="J36" s="16">
        <f t="shared" si="0"/>
        <v>-16046</v>
      </c>
      <c r="K36" s="58"/>
      <c r="L36" s="6">
        <v>0</v>
      </c>
      <c r="M36" s="4">
        <v>0</v>
      </c>
      <c r="N36" s="4">
        <v>0</v>
      </c>
      <c r="O36" s="4"/>
      <c r="P36" s="4">
        <v>0</v>
      </c>
      <c r="Q36" s="4">
        <v>0</v>
      </c>
      <c r="R36" s="4">
        <v>0</v>
      </c>
      <c r="S36" s="4">
        <v>0</v>
      </c>
    </row>
    <row r="37" spans="1:19" s="40" customFormat="1" ht="18.75" customHeight="1">
      <c r="A37" s="5"/>
      <c r="B37" s="9" t="s">
        <v>53</v>
      </c>
      <c r="C37" s="8"/>
      <c r="D37" s="8">
        <f>D39</f>
        <v>13</v>
      </c>
      <c r="E37" s="8">
        <f>E39</f>
        <v>5</v>
      </c>
      <c r="F37" s="8">
        <f t="shared" ref="F37:I38" si="5">F38</f>
        <v>33787</v>
      </c>
      <c r="G37" s="8">
        <f t="shared" si="5"/>
        <v>5129</v>
      </c>
      <c r="H37" s="8">
        <f t="shared" si="5"/>
        <v>33787</v>
      </c>
      <c r="I37" s="8">
        <f t="shared" si="5"/>
        <v>5129</v>
      </c>
      <c r="J37" s="8">
        <f t="shared" si="0"/>
        <v>-28658</v>
      </c>
      <c r="K37" s="58"/>
      <c r="L37" s="6">
        <v>0</v>
      </c>
      <c r="M37" s="4">
        <v>0</v>
      </c>
      <c r="N37" s="4">
        <v>0</v>
      </c>
      <c r="O37" s="39"/>
      <c r="P37" s="4">
        <v>0</v>
      </c>
      <c r="Q37" s="4">
        <v>0</v>
      </c>
      <c r="R37" s="4">
        <v>0</v>
      </c>
      <c r="S37" s="4">
        <v>0</v>
      </c>
    </row>
    <row r="38" spans="1:19" s="40" customFormat="1" ht="18.75" customHeight="1">
      <c r="A38" s="5"/>
      <c r="B38" s="9" t="s">
        <v>54</v>
      </c>
      <c r="C38" s="8"/>
      <c r="D38" s="8">
        <f>D39</f>
        <v>13</v>
      </c>
      <c r="E38" s="8">
        <f>E39</f>
        <v>5</v>
      </c>
      <c r="F38" s="8">
        <f t="shared" si="5"/>
        <v>33787</v>
      </c>
      <c r="G38" s="8">
        <f t="shared" si="5"/>
        <v>5129</v>
      </c>
      <c r="H38" s="8">
        <f t="shared" si="5"/>
        <v>33787</v>
      </c>
      <c r="I38" s="8">
        <f t="shared" si="5"/>
        <v>5129</v>
      </c>
      <c r="J38" s="8">
        <f t="shared" si="0"/>
        <v>-28658</v>
      </c>
      <c r="K38" s="58"/>
      <c r="L38" s="6">
        <v>0</v>
      </c>
      <c r="M38" s="4">
        <v>0</v>
      </c>
      <c r="N38" s="4">
        <v>0</v>
      </c>
      <c r="O38" s="39"/>
      <c r="P38" s="4">
        <v>0</v>
      </c>
      <c r="Q38" s="4">
        <v>0</v>
      </c>
      <c r="R38" s="4">
        <v>0</v>
      </c>
      <c r="S38" s="4">
        <v>0</v>
      </c>
    </row>
    <row r="39" spans="1:19" ht="31.5" customHeight="1">
      <c r="A39" s="18" t="s">
        <v>55</v>
      </c>
      <c r="B39" s="20" t="s">
        <v>56</v>
      </c>
      <c r="C39" s="16" t="s">
        <v>19</v>
      </c>
      <c r="D39" s="16">
        <v>13</v>
      </c>
      <c r="E39" s="16">
        <v>5</v>
      </c>
      <c r="F39" s="16">
        <v>33787</v>
      </c>
      <c r="G39" s="16">
        <v>5129</v>
      </c>
      <c r="H39" s="16">
        <v>33787</v>
      </c>
      <c r="I39" s="16">
        <v>5129</v>
      </c>
      <c r="J39" s="16">
        <f t="shared" si="0"/>
        <v>-28658</v>
      </c>
      <c r="K39" s="59"/>
      <c r="L39" s="6">
        <v>0</v>
      </c>
      <c r="M39" s="4">
        <v>0</v>
      </c>
      <c r="N39" s="4">
        <v>0</v>
      </c>
      <c r="O39" s="4"/>
      <c r="P39" s="4">
        <v>0</v>
      </c>
      <c r="Q39" s="4">
        <v>0</v>
      </c>
      <c r="R39" s="4">
        <v>0</v>
      </c>
      <c r="S39" s="4">
        <v>0</v>
      </c>
    </row>
    <row r="42" spans="1:19">
      <c r="A42" s="54" t="s">
        <v>86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27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</sheetData>
  <mergeCells count="14">
    <mergeCell ref="A10:A12"/>
    <mergeCell ref="A14:S14"/>
    <mergeCell ref="A42:S43"/>
    <mergeCell ref="A2:S6"/>
    <mergeCell ref="C11:C12"/>
    <mergeCell ref="B10:S10"/>
    <mergeCell ref="D11:E11"/>
    <mergeCell ref="F11:G11"/>
    <mergeCell ref="H11:K11"/>
    <mergeCell ref="L11:O11"/>
    <mergeCell ref="P11:Q11"/>
    <mergeCell ref="R11:S11"/>
    <mergeCell ref="B11:B12"/>
    <mergeCell ref="K16:K39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zoomScaleNormal="100" workbookViewId="0">
      <pane ySplit="8" topLeftCell="A10" activePane="bottomLeft" state="frozen"/>
      <selection pane="bottomLeft" activeCell="C13" sqref="C13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5" t="s">
        <v>88</v>
      </c>
      <c r="B2" s="55"/>
      <c r="C2" s="55"/>
      <c r="D2" s="55"/>
      <c r="E2" s="55"/>
      <c r="F2" s="5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customHeight="1">
      <c r="A3" s="55"/>
      <c r="B3" s="55"/>
      <c r="C3" s="55"/>
      <c r="D3" s="55"/>
      <c r="E3" s="55"/>
      <c r="F3" s="55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customHeight="1">
      <c r="A4" s="55"/>
      <c r="B4" s="55"/>
      <c r="C4" s="55"/>
      <c r="D4" s="55"/>
      <c r="E4" s="55"/>
      <c r="F4" s="5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5.75" customHeight="1">
      <c r="A5" s="55"/>
      <c r="B5" s="55"/>
      <c r="C5" s="55"/>
      <c r="D5" s="55"/>
      <c r="E5" s="55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83.25" customHeight="1">
      <c r="A6" s="55"/>
      <c r="B6" s="55"/>
      <c r="C6" s="55"/>
      <c r="D6" s="55"/>
      <c r="E6" s="55"/>
      <c r="F6" s="5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8" spans="1:19" ht="126" customHeight="1">
      <c r="A8" s="34" t="s">
        <v>98</v>
      </c>
      <c r="B8" s="34" t="s">
        <v>89</v>
      </c>
      <c r="C8" s="34" t="s">
        <v>90</v>
      </c>
      <c r="D8" s="34" t="s">
        <v>91</v>
      </c>
      <c r="E8" s="34" t="s">
        <v>92</v>
      </c>
      <c r="F8" s="34" t="s">
        <v>93</v>
      </c>
    </row>
    <row r="9" spans="1:19" ht="63" customHeight="1">
      <c r="A9" s="3" t="s">
        <v>94</v>
      </c>
      <c r="B9" s="44">
        <v>0.16</v>
      </c>
      <c r="C9" s="44">
        <v>0.33</v>
      </c>
      <c r="D9" s="45">
        <v>0.16500000000000001</v>
      </c>
      <c r="E9" s="4" t="s">
        <v>107</v>
      </c>
      <c r="F9" s="4" t="s">
        <v>108</v>
      </c>
    </row>
    <row r="10" spans="1:19" ht="48.75" customHeight="1">
      <c r="A10" s="3" t="s">
        <v>95</v>
      </c>
      <c r="B10" s="44">
        <v>0.69</v>
      </c>
      <c r="C10" s="44">
        <v>0.66</v>
      </c>
      <c r="D10" s="45">
        <v>0.67</v>
      </c>
      <c r="E10" s="4" t="s">
        <v>107</v>
      </c>
      <c r="F10" s="4" t="s">
        <v>109</v>
      </c>
    </row>
    <row r="11" spans="1:19" ht="56.25" customHeight="1">
      <c r="A11" s="3" t="s">
        <v>96</v>
      </c>
      <c r="B11" s="46">
        <v>0.14530000000000001</v>
      </c>
      <c r="C11" s="46">
        <v>0.158</v>
      </c>
      <c r="D11" s="45">
        <v>0.14399999999999999</v>
      </c>
      <c r="E11" s="4" t="s">
        <v>107</v>
      </c>
      <c r="F11" s="4" t="s">
        <v>108</v>
      </c>
    </row>
    <row r="12" spans="1:19" ht="48.75" customHeight="1">
      <c r="A12" s="3" t="s">
        <v>97</v>
      </c>
      <c r="B12" s="43">
        <v>692</v>
      </c>
      <c r="C12" s="43">
        <v>1500</v>
      </c>
      <c r="D12" s="43">
        <v>559</v>
      </c>
      <c r="E12" s="4" t="s">
        <v>107</v>
      </c>
      <c r="F12" s="4" t="s">
        <v>108</v>
      </c>
    </row>
    <row r="14" spans="1:19" ht="15.75" customHeight="1">
      <c r="A14" s="54" t="s">
        <v>86</v>
      </c>
      <c r="B14" s="54"/>
      <c r="C14" s="54"/>
      <c r="D14" s="54"/>
      <c r="E14" s="54"/>
      <c r="F14" s="5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>
      <c r="A15" s="54"/>
      <c r="B15" s="54"/>
      <c r="C15" s="54"/>
      <c r="D15" s="54"/>
      <c r="E15" s="54"/>
      <c r="F15" s="5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41"/>
  <sheetViews>
    <sheetView zoomScaleNormal="100" workbookViewId="0">
      <pane ySplit="11" topLeftCell="A32" activePane="bottomLeft" state="frozen"/>
      <selection pane="bottomLeft" activeCell="K39" sqref="K39"/>
    </sheetView>
  </sheetViews>
  <sheetFormatPr defaultRowHeight="15.75"/>
  <cols>
    <col min="1" max="1" width="9.140625" style="2"/>
    <col min="2" max="2" width="59.140625" style="2" customWidth="1"/>
    <col min="3" max="3" width="11" style="2" customWidth="1"/>
    <col min="4" max="9" width="12.42578125" style="2" customWidth="1"/>
    <col min="10" max="10" width="12.42578125" style="41" customWidth="1"/>
    <col min="11" max="11" width="23.7109375" style="2" customWidth="1"/>
    <col min="12" max="14" width="12.42578125" style="2" customWidth="1"/>
    <col min="15" max="15" width="13.42578125" style="2" customWidth="1"/>
    <col min="16" max="19" width="12.42578125" style="2" customWidth="1"/>
    <col min="20" max="16384" width="9.140625" style="1"/>
  </cols>
  <sheetData>
    <row r="2" spans="1:19" ht="15.75" customHeight="1">
      <c r="A2" s="55" t="s">
        <v>111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5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5.7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5.7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59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9" spans="1:19">
      <c r="A9" s="56" t="s">
        <v>0</v>
      </c>
      <c r="B9" s="56" t="s">
        <v>1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ht="78.75" customHeight="1">
      <c r="A10" s="56"/>
      <c r="B10" s="56" t="s">
        <v>2</v>
      </c>
      <c r="C10" s="48" t="s">
        <v>112</v>
      </c>
      <c r="D10" s="56" t="s">
        <v>3</v>
      </c>
      <c r="E10" s="56"/>
      <c r="F10" s="56" t="s">
        <v>4</v>
      </c>
      <c r="G10" s="56"/>
      <c r="H10" s="56" t="s">
        <v>10</v>
      </c>
      <c r="I10" s="56"/>
      <c r="J10" s="56"/>
      <c r="K10" s="56"/>
      <c r="L10" s="56" t="s">
        <v>5</v>
      </c>
      <c r="M10" s="56"/>
      <c r="N10" s="56"/>
      <c r="O10" s="56"/>
      <c r="P10" s="56" t="s">
        <v>6</v>
      </c>
      <c r="Q10" s="56"/>
      <c r="R10" s="56" t="s">
        <v>7</v>
      </c>
      <c r="S10" s="56"/>
    </row>
    <row r="11" spans="1:19" ht="47.25" customHeight="1">
      <c r="A11" s="56"/>
      <c r="B11" s="56"/>
      <c r="C11" s="50"/>
      <c r="D11" s="37" t="s">
        <v>100</v>
      </c>
      <c r="E11" s="37" t="s">
        <v>101</v>
      </c>
      <c r="F11" s="37" t="s">
        <v>100</v>
      </c>
      <c r="G11" s="37" t="s">
        <v>101</v>
      </c>
      <c r="H11" s="37" t="s">
        <v>100</v>
      </c>
      <c r="I11" s="37" t="s">
        <v>101</v>
      </c>
      <c r="J11" s="42" t="s">
        <v>113</v>
      </c>
      <c r="K11" s="38" t="s">
        <v>8</v>
      </c>
      <c r="L11" s="37" t="s">
        <v>100</v>
      </c>
      <c r="M11" s="37" t="s">
        <v>101</v>
      </c>
      <c r="N11" s="38" t="s">
        <v>113</v>
      </c>
      <c r="O11" s="34" t="s">
        <v>8</v>
      </c>
      <c r="P11" s="37" t="s">
        <v>100</v>
      </c>
      <c r="Q11" s="37" t="s">
        <v>101</v>
      </c>
      <c r="R11" s="37" t="s">
        <v>100</v>
      </c>
      <c r="S11" s="37" t="s">
        <v>101</v>
      </c>
    </row>
    <row r="12" spans="1:19" ht="18" customHeight="1">
      <c r="A12" s="51" t="s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</row>
    <row r="13" spans="1:19" ht="18" customHeight="1">
      <c r="A13" s="5"/>
      <c r="B13" s="5" t="s">
        <v>12</v>
      </c>
      <c r="C13" s="5"/>
      <c r="D13" s="5"/>
      <c r="E13" s="6"/>
      <c r="F13" s="6">
        <f>F14+F25+F31</f>
        <v>758396</v>
      </c>
      <c r="G13" s="6">
        <f>G14+G25+G31</f>
        <v>16155</v>
      </c>
      <c r="H13" s="6">
        <f>H14+H25+H31</f>
        <v>758396</v>
      </c>
      <c r="I13" s="6">
        <f>I14+I25+I31</f>
        <v>16155</v>
      </c>
      <c r="J13" s="6">
        <f>I13-H13</f>
        <v>-742241</v>
      </c>
      <c r="K13" s="57" t="s">
        <v>115</v>
      </c>
      <c r="L13" s="6">
        <v>0</v>
      </c>
      <c r="M13" s="4">
        <v>0</v>
      </c>
      <c r="N13" s="4">
        <v>0</v>
      </c>
      <c r="O13" s="4"/>
      <c r="P13" s="4">
        <v>0</v>
      </c>
      <c r="Q13" s="4">
        <v>0</v>
      </c>
      <c r="R13" s="4">
        <v>0</v>
      </c>
      <c r="S13" s="4">
        <v>0</v>
      </c>
    </row>
    <row r="14" spans="1:19" ht="18" customHeight="1">
      <c r="A14" s="5"/>
      <c r="B14" s="29" t="s">
        <v>57</v>
      </c>
      <c r="C14" s="5"/>
      <c r="D14" s="5"/>
      <c r="E14" s="6"/>
      <c r="F14" s="6">
        <f>F15</f>
        <v>304542</v>
      </c>
      <c r="G14" s="6">
        <f>G15</f>
        <v>0</v>
      </c>
      <c r="H14" s="6">
        <f>H15</f>
        <v>304542</v>
      </c>
      <c r="I14" s="6">
        <f>I15</f>
        <v>0</v>
      </c>
      <c r="J14" s="6">
        <f t="shared" ref="J14:J38" si="0">I14-H14</f>
        <v>-304542</v>
      </c>
      <c r="K14" s="58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33.75" customHeight="1">
      <c r="A15" s="5" t="s">
        <v>58</v>
      </c>
      <c r="B15" s="30" t="s">
        <v>59</v>
      </c>
      <c r="C15" s="5"/>
      <c r="D15" s="5"/>
      <c r="E15" s="6"/>
      <c r="F15" s="6">
        <f>F16+F21</f>
        <v>304542</v>
      </c>
      <c r="G15" s="6">
        <f>G16+G21</f>
        <v>0</v>
      </c>
      <c r="H15" s="6">
        <f>H16+H21</f>
        <v>304542</v>
      </c>
      <c r="I15" s="6">
        <f>I16+I21</f>
        <v>0</v>
      </c>
      <c r="J15" s="6">
        <f t="shared" si="0"/>
        <v>-304542</v>
      </c>
      <c r="K15" s="58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" customHeight="1">
      <c r="A16" s="5" t="s">
        <v>15</v>
      </c>
      <c r="B16" s="21" t="s">
        <v>60</v>
      </c>
      <c r="C16" s="17" t="s">
        <v>19</v>
      </c>
      <c r="D16" s="8">
        <f>SUM(D17:D20)</f>
        <v>25</v>
      </c>
      <c r="E16" s="8">
        <f t="shared" ref="E16:G16" si="1">SUM(E17:E20)</f>
        <v>0</v>
      </c>
      <c r="F16" s="8">
        <f t="shared" si="1"/>
        <v>62159</v>
      </c>
      <c r="G16" s="8">
        <f t="shared" si="1"/>
        <v>0</v>
      </c>
      <c r="H16" s="8">
        <f t="shared" ref="H16" si="2">SUM(H17:H20)</f>
        <v>62159</v>
      </c>
      <c r="I16" s="8">
        <f t="shared" ref="I16" si="3">SUM(I17:I20)</f>
        <v>0</v>
      </c>
      <c r="J16" s="8">
        <f t="shared" si="0"/>
        <v>-62159</v>
      </c>
      <c r="K16" s="58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36" customHeight="1">
      <c r="A17" s="15" t="s">
        <v>17</v>
      </c>
      <c r="B17" s="23" t="s">
        <v>61</v>
      </c>
      <c r="C17" s="24" t="s">
        <v>19</v>
      </c>
      <c r="D17" s="13">
        <v>3</v>
      </c>
      <c r="E17" s="16">
        <v>0</v>
      </c>
      <c r="F17" s="16">
        <v>25749.5</v>
      </c>
      <c r="G17" s="16">
        <v>0</v>
      </c>
      <c r="H17" s="16">
        <v>25749.5</v>
      </c>
      <c r="I17" s="16">
        <v>0</v>
      </c>
      <c r="J17" s="16">
        <f t="shared" si="0"/>
        <v>-25749.5</v>
      </c>
      <c r="K17" s="58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ht="65.25" customHeight="1">
      <c r="A18" s="15" t="s">
        <v>20</v>
      </c>
      <c r="B18" s="31" t="s">
        <v>62</v>
      </c>
      <c r="C18" s="24" t="s">
        <v>19</v>
      </c>
      <c r="D18" s="13">
        <v>1</v>
      </c>
      <c r="E18" s="16">
        <v>0</v>
      </c>
      <c r="F18" s="16">
        <v>6541.5</v>
      </c>
      <c r="G18" s="16">
        <v>0</v>
      </c>
      <c r="H18" s="16">
        <v>6541.5</v>
      </c>
      <c r="I18" s="16">
        <v>0</v>
      </c>
      <c r="J18" s="16">
        <f t="shared" si="0"/>
        <v>-6541.5</v>
      </c>
      <c r="K18" s="58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35.25" customHeight="1">
      <c r="A19" s="15" t="s">
        <v>22</v>
      </c>
      <c r="B19" s="23" t="s">
        <v>63</v>
      </c>
      <c r="C19" s="24" t="s">
        <v>19</v>
      </c>
      <c r="D19" s="13">
        <v>20</v>
      </c>
      <c r="E19" s="16">
        <v>0</v>
      </c>
      <c r="F19" s="16">
        <v>3857</v>
      </c>
      <c r="G19" s="16">
        <v>0</v>
      </c>
      <c r="H19" s="16">
        <v>3857</v>
      </c>
      <c r="I19" s="16">
        <v>0</v>
      </c>
      <c r="J19" s="16">
        <f t="shared" si="0"/>
        <v>-3857</v>
      </c>
      <c r="K19" s="58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" customHeight="1">
      <c r="A20" s="15" t="s">
        <v>24</v>
      </c>
      <c r="B20" s="23" t="s">
        <v>64</v>
      </c>
      <c r="C20" s="24" t="s">
        <v>19</v>
      </c>
      <c r="D20" s="13">
        <v>1</v>
      </c>
      <c r="E20" s="16">
        <v>0</v>
      </c>
      <c r="F20" s="16">
        <v>26011</v>
      </c>
      <c r="G20" s="16">
        <v>0</v>
      </c>
      <c r="H20" s="16">
        <v>26011</v>
      </c>
      <c r="I20" s="16">
        <v>0</v>
      </c>
      <c r="J20" s="16">
        <f t="shared" si="0"/>
        <v>-26011</v>
      </c>
      <c r="K20" s="58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ht="18" customHeight="1">
      <c r="A21" s="17" t="s">
        <v>27</v>
      </c>
      <c r="B21" s="21" t="s">
        <v>65</v>
      </c>
      <c r="C21" s="22"/>
      <c r="D21" s="11">
        <f t="shared" ref="D21:I21" si="4">D22+D23+D24</f>
        <v>7</v>
      </c>
      <c r="E21" s="11">
        <f t="shared" si="4"/>
        <v>0</v>
      </c>
      <c r="F21" s="11">
        <f t="shared" si="4"/>
        <v>242383</v>
      </c>
      <c r="G21" s="11">
        <f t="shared" si="4"/>
        <v>0</v>
      </c>
      <c r="H21" s="11">
        <f t="shared" si="4"/>
        <v>242383</v>
      </c>
      <c r="I21" s="11">
        <f t="shared" si="4"/>
        <v>0</v>
      </c>
      <c r="J21" s="11">
        <f t="shared" si="0"/>
        <v>-242383</v>
      </c>
      <c r="K21" s="58"/>
      <c r="L21" s="6">
        <v>0</v>
      </c>
      <c r="M21" s="4">
        <v>0</v>
      </c>
      <c r="N21" s="4">
        <v>0</v>
      </c>
      <c r="O21" s="4"/>
      <c r="P21" s="4">
        <v>0</v>
      </c>
      <c r="Q21" s="4">
        <v>0</v>
      </c>
      <c r="R21" s="4">
        <v>0</v>
      </c>
      <c r="S21" s="4">
        <v>0</v>
      </c>
    </row>
    <row r="22" spans="1:19" ht="16.5" customHeight="1">
      <c r="A22" s="15" t="s">
        <v>66</v>
      </c>
      <c r="B22" s="31" t="s">
        <v>67</v>
      </c>
      <c r="C22" s="24" t="s">
        <v>19</v>
      </c>
      <c r="D22" s="13">
        <v>1</v>
      </c>
      <c r="E22" s="13">
        <v>0</v>
      </c>
      <c r="F22" s="13">
        <v>43740</v>
      </c>
      <c r="G22" s="13">
        <v>0</v>
      </c>
      <c r="H22" s="13">
        <v>43740</v>
      </c>
      <c r="I22" s="13">
        <v>0</v>
      </c>
      <c r="J22" s="13">
        <f t="shared" si="0"/>
        <v>-43740</v>
      </c>
      <c r="K22" s="58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ht="33.75" customHeight="1">
      <c r="A23" s="15" t="s">
        <v>68</v>
      </c>
      <c r="B23" s="31" t="s">
        <v>69</v>
      </c>
      <c r="C23" s="24" t="s">
        <v>19</v>
      </c>
      <c r="D23" s="13">
        <v>5</v>
      </c>
      <c r="E23" s="13">
        <v>0</v>
      </c>
      <c r="F23" s="13">
        <v>144643</v>
      </c>
      <c r="G23" s="13">
        <v>0</v>
      </c>
      <c r="H23" s="13">
        <v>144643</v>
      </c>
      <c r="I23" s="13">
        <v>0</v>
      </c>
      <c r="J23" s="13">
        <f t="shared" si="0"/>
        <v>-144643</v>
      </c>
      <c r="K23" s="58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ht="18" customHeight="1">
      <c r="A24" s="15" t="s">
        <v>70</v>
      </c>
      <c r="B24" s="23" t="s">
        <v>71</v>
      </c>
      <c r="C24" s="24" t="s">
        <v>19</v>
      </c>
      <c r="D24" s="13">
        <v>1</v>
      </c>
      <c r="E24" s="13">
        <v>0</v>
      </c>
      <c r="F24" s="13">
        <v>54000</v>
      </c>
      <c r="G24" s="13">
        <v>0</v>
      </c>
      <c r="H24" s="13">
        <v>54000</v>
      </c>
      <c r="I24" s="13">
        <v>0</v>
      </c>
      <c r="J24" s="13">
        <f t="shared" si="0"/>
        <v>-54000</v>
      </c>
      <c r="K24" s="58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ht="18" customHeight="1">
      <c r="A25" s="17"/>
      <c r="B25" s="29" t="s">
        <v>72</v>
      </c>
      <c r="C25" s="22"/>
      <c r="D25" s="11"/>
      <c r="E25" s="11"/>
      <c r="F25" s="11">
        <f>F26+F27</f>
        <v>366999</v>
      </c>
      <c r="G25" s="11">
        <f>G26+G27</f>
        <v>16155</v>
      </c>
      <c r="H25" s="11">
        <f>H26+H27</f>
        <v>366999</v>
      </c>
      <c r="I25" s="11">
        <f>I26+I27</f>
        <v>16155</v>
      </c>
      <c r="J25" s="11">
        <f t="shared" si="0"/>
        <v>-350844</v>
      </c>
      <c r="K25" s="58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32.25" customHeight="1">
      <c r="A26" s="17" t="s">
        <v>104</v>
      </c>
      <c r="B26" s="21" t="s">
        <v>73</v>
      </c>
      <c r="C26" s="22" t="s">
        <v>26</v>
      </c>
      <c r="D26" s="11">
        <v>13441</v>
      </c>
      <c r="E26" s="11">
        <v>1468</v>
      </c>
      <c r="F26" s="11">
        <v>314317</v>
      </c>
      <c r="G26" s="11">
        <v>16155</v>
      </c>
      <c r="H26" s="11">
        <v>314317</v>
      </c>
      <c r="I26" s="11">
        <v>16155</v>
      </c>
      <c r="J26" s="11">
        <f t="shared" si="0"/>
        <v>-298162</v>
      </c>
      <c r="K26" s="58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" customHeight="1">
      <c r="A27" s="17" t="s">
        <v>36</v>
      </c>
      <c r="B27" s="21" t="s">
        <v>74</v>
      </c>
      <c r="C27" s="22"/>
      <c r="D27" s="11">
        <v>4</v>
      </c>
      <c r="E27" s="11">
        <v>0</v>
      </c>
      <c r="F27" s="11">
        <f>SUM(F28:F30)</f>
        <v>52682</v>
      </c>
      <c r="G27" s="11">
        <f>SUM(G28:G30)</f>
        <v>0</v>
      </c>
      <c r="H27" s="11">
        <f>SUM(H28:H30)</f>
        <v>52682</v>
      </c>
      <c r="I27" s="11">
        <f>SUM(I28:I30)</f>
        <v>0</v>
      </c>
      <c r="J27" s="11">
        <f t="shared" si="0"/>
        <v>-52682</v>
      </c>
      <c r="K27" s="58"/>
      <c r="L27" s="6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ht="21" customHeight="1">
      <c r="A28" s="15" t="s">
        <v>37</v>
      </c>
      <c r="B28" s="23" t="s">
        <v>75</v>
      </c>
      <c r="C28" s="24" t="s">
        <v>19</v>
      </c>
      <c r="D28" s="24">
        <v>1</v>
      </c>
      <c r="E28" s="13">
        <v>0</v>
      </c>
      <c r="F28" s="13">
        <v>41368</v>
      </c>
      <c r="G28" s="13">
        <v>0</v>
      </c>
      <c r="H28" s="13">
        <v>41368</v>
      </c>
      <c r="I28" s="13">
        <v>0</v>
      </c>
      <c r="J28" s="13">
        <f t="shared" si="0"/>
        <v>-41368</v>
      </c>
      <c r="K28" s="58"/>
      <c r="L28" s="6">
        <v>0</v>
      </c>
      <c r="M28" s="4">
        <v>0</v>
      </c>
      <c r="N28" s="4">
        <v>0</v>
      </c>
      <c r="O28" s="4"/>
      <c r="P28" s="4">
        <v>0</v>
      </c>
      <c r="Q28" s="4">
        <v>0</v>
      </c>
      <c r="R28" s="4">
        <v>0</v>
      </c>
      <c r="S28" s="4">
        <v>0</v>
      </c>
    </row>
    <row r="29" spans="1:19" ht="27" customHeight="1">
      <c r="A29" s="15" t="s">
        <v>105</v>
      </c>
      <c r="B29" s="23" t="s">
        <v>76</v>
      </c>
      <c r="C29" s="24" t="s">
        <v>19</v>
      </c>
      <c r="D29" s="24">
        <v>1</v>
      </c>
      <c r="E29" s="13">
        <v>0</v>
      </c>
      <c r="F29" s="13">
        <v>4069</v>
      </c>
      <c r="G29" s="13">
        <v>0</v>
      </c>
      <c r="H29" s="13">
        <v>4069</v>
      </c>
      <c r="I29" s="13">
        <v>0</v>
      </c>
      <c r="J29" s="13">
        <f t="shared" si="0"/>
        <v>-4069</v>
      </c>
      <c r="K29" s="58"/>
      <c r="L29" s="6">
        <v>0</v>
      </c>
      <c r="M29" s="4">
        <v>0</v>
      </c>
      <c r="N29" s="4">
        <v>0</v>
      </c>
      <c r="O29" s="4"/>
      <c r="P29" s="4">
        <v>0</v>
      </c>
      <c r="Q29" s="4">
        <v>0</v>
      </c>
      <c r="R29" s="4">
        <v>0</v>
      </c>
      <c r="S29" s="4">
        <v>0</v>
      </c>
    </row>
    <row r="30" spans="1:19" ht="18" customHeight="1">
      <c r="A30" s="15" t="s">
        <v>106</v>
      </c>
      <c r="B30" s="23" t="s">
        <v>77</v>
      </c>
      <c r="C30" s="24" t="s">
        <v>19</v>
      </c>
      <c r="D30" s="24">
        <v>2</v>
      </c>
      <c r="E30" s="13">
        <v>0</v>
      </c>
      <c r="F30" s="13">
        <v>7245</v>
      </c>
      <c r="G30" s="13">
        <v>0</v>
      </c>
      <c r="H30" s="13">
        <v>7245</v>
      </c>
      <c r="I30" s="13">
        <v>0</v>
      </c>
      <c r="J30" s="13">
        <f t="shared" si="0"/>
        <v>-7245</v>
      </c>
      <c r="K30" s="58"/>
      <c r="L30" s="6">
        <v>0</v>
      </c>
      <c r="M30" s="4">
        <v>0</v>
      </c>
      <c r="N30" s="4">
        <v>0</v>
      </c>
      <c r="O30" s="4"/>
      <c r="P30" s="4">
        <v>0</v>
      </c>
      <c r="Q30" s="4">
        <v>0</v>
      </c>
      <c r="R30" s="4">
        <v>0</v>
      </c>
      <c r="S30" s="4">
        <v>0</v>
      </c>
    </row>
    <row r="31" spans="1:19" ht="18" customHeight="1">
      <c r="A31" s="17"/>
      <c r="B31" s="29" t="s">
        <v>78</v>
      </c>
      <c r="C31" s="22"/>
      <c r="D31" s="11"/>
      <c r="E31" s="11"/>
      <c r="F31" s="11">
        <f>F32</f>
        <v>86855</v>
      </c>
      <c r="G31" s="11">
        <f>G32</f>
        <v>0</v>
      </c>
      <c r="H31" s="11">
        <f>H32</f>
        <v>86855</v>
      </c>
      <c r="I31" s="11">
        <f>I32</f>
        <v>0</v>
      </c>
      <c r="J31" s="11">
        <f t="shared" si="0"/>
        <v>-86855</v>
      </c>
      <c r="K31" s="58"/>
      <c r="L31" s="6">
        <v>0</v>
      </c>
      <c r="M31" s="4">
        <v>0</v>
      </c>
      <c r="N31" s="4">
        <v>0</v>
      </c>
      <c r="O31" s="4"/>
      <c r="P31" s="4">
        <v>0</v>
      </c>
      <c r="Q31" s="4">
        <v>0</v>
      </c>
      <c r="R31" s="4">
        <v>0</v>
      </c>
      <c r="S31" s="4">
        <v>0</v>
      </c>
    </row>
    <row r="32" spans="1:19" ht="18" customHeight="1">
      <c r="A32" s="17">
        <v>3</v>
      </c>
      <c r="B32" s="21" t="s">
        <v>79</v>
      </c>
      <c r="C32" s="22"/>
      <c r="D32" s="11">
        <f>SUM(D33:D38)</f>
        <v>6</v>
      </c>
      <c r="E32" s="11">
        <f t="shared" ref="E32:G32" si="5">SUM(E33:E38)</f>
        <v>0</v>
      </c>
      <c r="F32" s="11">
        <f t="shared" si="5"/>
        <v>86855</v>
      </c>
      <c r="G32" s="11">
        <f t="shared" si="5"/>
        <v>0</v>
      </c>
      <c r="H32" s="11">
        <f t="shared" ref="H32" si="6">SUM(H33:H38)</f>
        <v>86855</v>
      </c>
      <c r="I32" s="11">
        <f t="shared" ref="I32" si="7">SUM(I33:I38)</f>
        <v>0</v>
      </c>
      <c r="J32" s="11">
        <f t="shared" si="0"/>
        <v>-86855</v>
      </c>
      <c r="K32" s="58"/>
      <c r="L32" s="6">
        <v>0</v>
      </c>
      <c r="M32" s="4">
        <v>0</v>
      </c>
      <c r="N32" s="4">
        <v>0</v>
      </c>
      <c r="O32" s="4"/>
      <c r="P32" s="4">
        <v>0</v>
      </c>
      <c r="Q32" s="4">
        <v>0</v>
      </c>
      <c r="R32" s="4">
        <v>0</v>
      </c>
      <c r="S32" s="4">
        <v>0</v>
      </c>
    </row>
    <row r="33" spans="1:19" ht="18" customHeight="1">
      <c r="A33" s="17" t="s">
        <v>41</v>
      </c>
      <c r="B33" s="32" t="s">
        <v>80</v>
      </c>
      <c r="C33" s="33" t="s">
        <v>19</v>
      </c>
      <c r="D33" s="13">
        <v>1</v>
      </c>
      <c r="E33" s="13">
        <v>0</v>
      </c>
      <c r="F33" s="13">
        <v>14055</v>
      </c>
      <c r="G33" s="13">
        <v>0</v>
      </c>
      <c r="H33" s="13">
        <v>14055</v>
      </c>
      <c r="I33" s="13">
        <v>0</v>
      </c>
      <c r="J33" s="13">
        <f t="shared" si="0"/>
        <v>-14055</v>
      </c>
      <c r="K33" s="58"/>
      <c r="L33" s="6">
        <v>0</v>
      </c>
      <c r="M33" s="4">
        <v>0</v>
      </c>
      <c r="N33" s="4">
        <v>0</v>
      </c>
      <c r="O33" s="4"/>
      <c r="P33" s="4">
        <v>0</v>
      </c>
      <c r="Q33" s="4">
        <v>0</v>
      </c>
      <c r="R33" s="4">
        <v>0</v>
      </c>
      <c r="S33" s="4">
        <v>0</v>
      </c>
    </row>
    <row r="34" spans="1:19" ht="18" customHeight="1">
      <c r="A34" s="17" t="s">
        <v>42</v>
      </c>
      <c r="B34" s="32" t="s">
        <v>81</v>
      </c>
      <c r="C34" s="33" t="s">
        <v>19</v>
      </c>
      <c r="D34" s="13">
        <v>1</v>
      </c>
      <c r="E34" s="13">
        <v>0</v>
      </c>
      <c r="F34" s="13">
        <v>4186</v>
      </c>
      <c r="G34" s="13">
        <v>0</v>
      </c>
      <c r="H34" s="13">
        <v>4186</v>
      </c>
      <c r="I34" s="13">
        <v>0</v>
      </c>
      <c r="J34" s="13">
        <f t="shared" si="0"/>
        <v>-4186</v>
      </c>
      <c r="K34" s="58"/>
      <c r="L34" s="6">
        <v>0</v>
      </c>
      <c r="M34" s="4">
        <v>0</v>
      </c>
      <c r="N34" s="4">
        <v>0</v>
      </c>
      <c r="O34" s="4"/>
      <c r="P34" s="4">
        <v>0</v>
      </c>
      <c r="Q34" s="4">
        <v>0</v>
      </c>
      <c r="R34" s="4">
        <v>0</v>
      </c>
      <c r="S34" s="4">
        <v>0</v>
      </c>
    </row>
    <row r="35" spans="1:19" ht="18" customHeight="1">
      <c r="A35" s="17" t="s">
        <v>43</v>
      </c>
      <c r="B35" s="32" t="s">
        <v>82</v>
      </c>
      <c r="C35" s="33" t="s">
        <v>19</v>
      </c>
      <c r="D35" s="13">
        <v>1</v>
      </c>
      <c r="E35" s="13">
        <v>0</v>
      </c>
      <c r="F35" s="13">
        <v>3196</v>
      </c>
      <c r="G35" s="13">
        <v>0</v>
      </c>
      <c r="H35" s="13">
        <v>3196</v>
      </c>
      <c r="I35" s="13">
        <v>0</v>
      </c>
      <c r="J35" s="13">
        <f t="shared" si="0"/>
        <v>-3196</v>
      </c>
      <c r="K35" s="58"/>
      <c r="L35" s="6">
        <v>0</v>
      </c>
      <c r="M35" s="4">
        <v>0</v>
      </c>
      <c r="N35" s="4">
        <v>0</v>
      </c>
      <c r="O35" s="4"/>
      <c r="P35" s="4">
        <v>0</v>
      </c>
      <c r="Q35" s="4">
        <v>0</v>
      </c>
      <c r="R35" s="4">
        <v>0</v>
      </c>
      <c r="S35" s="4">
        <v>0</v>
      </c>
    </row>
    <row r="36" spans="1:19" ht="18" customHeight="1">
      <c r="A36" s="17" t="s">
        <v>44</v>
      </c>
      <c r="B36" s="32" t="s">
        <v>83</v>
      </c>
      <c r="C36" s="33" t="s">
        <v>19</v>
      </c>
      <c r="D36" s="13">
        <v>1</v>
      </c>
      <c r="E36" s="13">
        <v>0</v>
      </c>
      <c r="F36" s="13">
        <v>34201</v>
      </c>
      <c r="G36" s="13">
        <v>0</v>
      </c>
      <c r="H36" s="13">
        <v>34201</v>
      </c>
      <c r="I36" s="13">
        <v>0</v>
      </c>
      <c r="J36" s="13">
        <f t="shared" si="0"/>
        <v>-34201</v>
      </c>
      <c r="K36" s="58"/>
      <c r="L36" s="6">
        <v>0</v>
      </c>
      <c r="M36" s="4">
        <v>0</v>
      </c>
      <c r="N36" s="4">
        <v>0</v>
      </c>
      <c r="O36" s="4"/>
      <c r="P36" s="4">
        <v>0</v>
      </c>
      <c r="Q36" s="4">
        <v>0</v>
      </c>
      <c r="R36" s="4">
        <v>0</v>
      </c>
      <c r="S36" s="4">
        <v>0</v>
      </c>
    </row>
    <row r="37" spans="1:19" ht="18" customHeight="1">
      <c r="A37" s="17" t="s">
        <v>45</v>
      </c>
      <c r="B37" s="32" t="s">
        <v>84</v>
      </c>
      <c r="C37" s="33" t="s">
        <v>19</v>
      </c>
      <c r="D37" s="13">
        <v>1</v>
      </c>
      <c r="E37" s="13">
        <v>0</v>
      </c>
      <c r="F37" s="13">
        <v>20136</v>
      </c>
      <c r="G37" s="13">
        <v>0</v>
      </c>
      <c r="H37" s="13">
        <v>20136</v>
      </c>
      <c r="I37" s="13">
        <v>0</v>
      </c>
      <c r="J37" s="13">
        <f t="shared" si="0"/>
        <v>-20136</v>
      </c>
      <c r="K37" s="58"/>
      <c r="L37" s="6">
        <v>0</v>
      </c>
      <c r="M37" s="4">
        <v>0</v>
      </c>
      <c r="N37" s="4">
        <v>0</v>
      </c>
      <c r="O37" s="4"/>
      <c r="P37" s="4">
        <v>0</v>
      </c>
      <c r="Q37" s="4">
        <v>0</v>
      </c>
      <c r="R37" s="4">
        <v>0</v>
      </c>
      <c r="S37" s="4">
        <v>0</v>
      </c>
    </row>
    <row r="38" spans="1:19" ht="30" customHeight="1">
      <c r="A38" s="17" t="s">
        <v>46</v>
      </c>
      <c r="B38" s="32" t="s">
        <v>85</v>
      </c>
      <c r="C38" s="33" t="s">
        <v>19</v>
      </c>
      <c r="D38" s="13">
        <v>1</v>
      </c>
      <c r="E38" s="13">
        <v>0</v>
      </c>
      <c r="F38" s="13">
        <v>11081</v>
      </c>
      <c r="G38" s="13">
        <v>0</v>
      </c>
      <c r="H38" s="13">
        <v>11081</v>
      </c>
      <c r="I38" s="13">
        <v>0</v>
      </c>
      <c r="J38" s="13">
        <f t="shared" si="0"/>
        <v>-11081</v>
      </c>
      <c r="K38" s="59"/>
      <c r="L38" s="6">
        <v>0</v>
      </c>
      <c r="M38" s="4">
        <v>0</v>
      </c>
      <c r="N38" s="4">
        <v>0</v>
      </c>
      <c r="O38" s="4"/>
      <c r="P38" s="4">
        <v>0</v>
      </c>
      <c r="Q38" s="4">
        <v>0</v>
      </c>
      <c r="R38" s="4">
        <v>0</v>
      </c>
      <c r="S38" s="4">
        <v>0</v>
      </c>
    </row>
    <row r="40" spans="1:19">
      <c r="A40" s="54" t="s">
        <v>87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</sheetData>
  <mergeCells count="14">
    <mergeCell ref="A12:S12"/>
    <mergeCell ref="A40:S41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3:K38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5"/>
  <sheetViews>
    <sheetView zoomScaleNormal="100" workbookViewId="0">
      <pane ySplit="8" topLeftCell="A11" activePane="bottomLeft" state="frozen"/>
      <selection pane="bottomLeft" activeCell="D16" sqref="D16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5" t="s">
        <v>99</v>
      </c>
      <c r="B2" s="55"/>
      <c r="C2" s="55"/>
      <c r="D2" s="55"/>
      <c r="E2" s="55"/>
      <c r="F2" s="5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customHeight="1">
      <c r="A3" s="55"/>
      <c r="B3" s="55"/>
      <c r="C3" s="55"/>
      <c r="D3" s="55"/>
      <c r="E3" s="55"/>
      <c r="F3" s="55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customHeight="1">
      <c r="A4" s="55"/>
      <c r="B4" s="55"/>
      <c r="C4" s="55"/>
      <c r="D4" s="55"/>
      <c r="E4" s="55"/>
      <c r="F4" s="5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5.75" customHeight="1">
      <c r="A5" s="55"/>
      <c r="B5" s="55"/>
      <c r="C5" s="55"/>
      <c r="D5" s="55"/>
      <c r="E5" s="55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83.25" customHeight="1">
      <c r="A6" s="55"/>
      <c r="B6" s="55"/>
      <c r="C6" s="55"/>
      <c r="D6" s="55"/>
      <c r="E6" s="55"/>
      <c r="F6" s="5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8" spans="1:19" ht="126" customHeight="1">
      <c r="A8" s="37" t="s">
        <v>98</v>
      </c>
      <c r="B8" s="37" t="s">
        <v>89</v>
      </c>
      <c r="C8" s="37" t="s">
        <v>90</v>
      </c>
      <c r="D8" s="37" t="s">
        <v>91</v>
      </c>
      <c r="E8" s="37" t="s">
        <v>92</v>
      </c>
      <c r="F8" s="37" t="s">
        <v>93</v>
      </c>
    </row>
    <row r="9" spans="1:19" ht="63" customHeight="1">
      <c r="A9" s="3" t="s">
        <v>94</v>
      </c>
      <c r="B9" s="44">
        <v>0.1</v>
      </c>
      <c r="C9" s="44">
        <v>0.24</v>
      </c>
      <c r="D9" s="44">
        <v>0.12</v>
      </c>
      <c r="E9" s="4" t="s">
        <v>107</v>
      </c>
      <c r="F9" s="4" t="s">
        <v>108</v>
      </c>
    </row>
    <row r="10" spans="1:19" ht="48.75" customHeight="1">
      <c r="A10" s="3" t="s">
        <v>95</v>
      </c>
      <c r="B10" s="44">
        <v>0.86</v>
      </c>
      <c r="C10" s="44">
        <v>0.83</v>
      </c>
      <c r="D10" s="46">
        <v>0.85499999999999998</v>
      </c>
      <c r="E10" s="4" t="s">
        <v>107</v>
      </c>
      <c r="F10" s="4" t="s">
        <v>108</v>
      </c>
    </row>
    <row r="11" spans="1:19" ht="56.25" customHeight="1">
      <c r="A11" s="3" t="s">
        <v>96</v>
      </c>
      <c r="B11" s="4" t="s">
        <v>108</v>
      </c>
      <c r="C11" s="4" t="s">
        <v>108</v>
      </c>
      <c r="D11" s="4" t="s">
        <v>108</v>
      </c>
      <c r="E11" s="4" t="s">
        <v>107</v>
      </c>
      <c r="F11" s="4" t="s">
        <v>108</v>
      </c>
    </row>
    <row r="12" spans="1:19" ht="48.75" customHeight="1">
      <c r="A12" s="3" t="s">
        <v>97</v>
      </c>
      <c r="B12" s="43">
        <v>9234</v>
      </c>
      <c r="C12" s="43">
        <v>22000</v>
      </c>
      <c r="D12" s="43">
        <v>9003</v>
      </c>
      <c r="E12" s="4" t="s">
        <v>107</v>
      </c>
      <c r="F12" s="4" t="s">
        <v>108</v>
      </c>
    </row>
    <row r="14" spans="1:19" ht="15.75" customHeight="1">
      <c r="A14" s="54" t="s">
        <v>86</v>
      </c>
      <c r="B14" s="54"/>
      <c r="C14" s="54"/>
      <c r="D14" s="54"/>
      <c r="E14" s="54"/>
      <c r="F14" s="5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>
      <c r="A15" s="54"/>
      <c r="B15" s="54"/>
      <c r="C15" s="54"/>
      <c r="D15" s="54"/>
      <c r="E15" s="54"/>
      <c r="F15" s="5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ВОДА приложение 1</vt:lpstr>
      <vt:lpstr>ВОДА приложение 2</vt:lpstr>
      <vt:lpstr>КАН приложение1</vt:lpstr>
      <vt:lpstr>КАН приложение2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2016-06-15T04:26:39Z</dcterms:modified>
</cp:coreProperties>
</file>