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Отчет по исполнению ТС ВОДА" sheetId="1" r:id="rId1"/>
    <sheet name="Отчет по исполнению ТС КАН" sheetId="2" r:id="rId2"/>
  </sheets>
  <definedNames>
    <definedName name="_xlnm.Print_Titles" localSheetId="0">'Отчет по исполнению ТС ВОДА'!$5:$6</definedName>
    <definedName name="_xlnm.Print_Titles" localSheetId="1">'Отчет по исполнению ТС КАН'!$5:$6</definedName>
  </definedNames>
  <calcPr calcId="124519" iterate="1"/>
</workbook>
</file>

<file path=xl/calcChain.xml><?xml version="1.0" encoding="utf-8"?>
<calcChain xmlns="http://schemas.openxmlformats.org/spreadsheetml/2006/main">
  <c r="D61" i="2"/>
  <c r="D56"/>
  <c r="D13"/>
  <c r="D98" i="1" l="1"/>
  <c r="E61" i="2" l="1"/>
  <c r="E56"/>
  <c r="E98" i="1" l="1"/>
  <c r="E97"/>
  <c r="E81"/>
  <c r="E80" s="1"/>
  <c r="D81"/>
  <c r="D80" s="1"/>
  <c r="D78" s="1"/>
  <c r="E59"/>
  <c r="D65"/>
  <c r="E65"/>
  <c r="E28" l="1"/>
  <c r="D28"/>
  <c r="D8"/>
  <c r="F9"/>
  <c r="F10"/>
  <c r="E93" i="2" l="1"/>
  <c r="D93"/>
  <c r="D94" s="1"/>
  <c r="F92"/>
  <c r="F91"/>
  <c r="F88"/>
  <c r="F87"/>
  <c r="F86"/>
  <c r="F85"/>
  <c r="F84"/>
  <c r="F83"/>
  <c r="F82"/>
  <c r="F81"/>
  <c r="F80"/>
  <c r="F79"/>
  <c r="F78"/>
  <c r="E77"/>
  <c r="D77"/>
  <c r="D76" s="1"/>
  <c r="D74" s="1"/>
  <c r="F75"/>
  <c r="F73"/>
  <c r="F71"/>
  <c r="F70"/>
  <c r="F69"/>
  <c r="F68"/>
  <c r="F67"/>
  <c r="F66"/>
  <c r="F65"/>
  <c r="F64"/>
  <c r="F63"/>
  <c r="F62"/>
  <c r="F60"/>
  <c r="F58"/>
  <c r="F57"/>
  <c r="F56"/>
  <c r="F55"/>
  <c r="F54"/>
  <c r="F53"/>
  <c r="F52"/>
  <c r="E51"/>
  <c r="E45" s="1"/>
  <c r="D51"/>
  <c r="F50"/>
  <c r="F49"/>
  <c r="F48"/>
  <c r="F47"/>
  <c r="F46"/>
  <c r="F43"/>
  <c r="F42"/>
  <c r="F40"/>
  <c r="F39"/>
  <c r="F38"/>
  <c r="F37"/>
  <c r="F36"/>
  <c r="F35"/>
  <c r="F34"/>
  <c r="F33"/>
  <c r="F32"/>
  <c r="F31"/>
  <c r="E30"/>
  <c r="F30" s="1"/>
  <c r="D30"/>
  <c r="F29"/>
  <c r="F28"/>
  <c r="F27"/>
  <c r="F26"/>
  <c r="E25"/>
  <c r="D25"/>
  <c r="F23"/>
  <c r="F21"/>
  <c r="F19"/>
  <c r="F18"/>
  <c r="F17"/>
  <c r="F16"/>
  <c r="F15"/>
  <c r="F14"/>
  <c r="F13"/>
  <c r="E13"/>
  <c r="F12"/>
  <c r="F11"/>
  <c r="F10"/>
  <c r="F9"/>
  <c r="E8"/>
  <c r="D8"/>
  <c r="F100" i="1"/>
  <c r="F99"/>
  <c r="F98"/>
  <c r="F96"/>
  <c r="F92"/>
  <c r="F91"/>
  <c r="F90"/>
  <c r="F89"/>
  <c r="F88"/>
  <c r="F87"/>
  <c r="F86"/>
  <c r="F85"/>
  <c r="F84"/>
  <c r="F83"/>
  <c r="F82"/>
  <c r="F81"/>
  <c r="F80"/>
  <c r="F79"/>
  <c r="E78"/>
  <c r="F77"/>
  <c r="F75"/>
  <c r="F74"/>
  <c r="F73"/>
  <c r="F72"/>
  <c r="F71"/>
  <c r="F70"/>
  <c r="F69"/>
  <c r="F68"/>
  <c r="F67"/>
  <c r="F66"/>
  <c r="F65"/>
  <c r="F63"/>
  <c r="F61"/>
  <c r="F60"/>
  <c r="F58"/>
  <c r="F57"/>
  <c r="F56"/>
  <c r="F55"/>
  <c r="E54"/>
  <c r="D54"/>
  <c r="D48" s="1"/>
  <c r="F53"/>
  <c r="F52"/>
  <c r="F51"/>
  <c r="F50"/>
  <c r="F49"/>
  <c r="F46"/>
  <c r="F45"/>
  <c r="F43"/>
  <c r="F42"/>
  <c r="F41"/>
  <c r="F40"/>
  <c r="F38"/>
  <c r="F37"/>
  <c r="F36"/>
  <c r="F35"/>
  <c r="E34"/>
  <c r="E22" s="1"/>
  <c r="D34"/>
  <c r="F33"/>
  <c r="F32"/>
  <c r="F31"/>
  <c r="F30"/>
  <c r="F29"/>
  <c r="F28"/>
  <c r="F26"/>
  <c r="F24"/>
  <c r="F23"/>
  <c r="F21"/>
  <c r="F20"/>
  <c r="F19"/>
  <c r="F18"/>
  <c r="F17"/>
  <c r="F16"/>
  <c r="E15"/>
  <c r="D15"/>
  <c r="F14"/>
  <c r="F13"/>
  <c r="F12"/>
  <c r="F11"/>
  <c r="E8"/>
  <c r="F93" i="2" l="1"/>
  <c r="E94"/>
  <c r="F34" i="1"/>
  <c r="F77" i="2"/>
  <c r="D20"/>
  <c r="D7" s="1"/>
  <c r="F25"/>
  <c r="F8"/>
  <c r="F54" i="1"/>
  <c r="F78"/>
  <c r="D47"/>
  <c r="F59"/>
  <c r="E48"/>
  <c r="F48" s="1"/>
  <c r="E7"/>
  <c r="F15"/>
  <c r="D45" i="2"/>
  <c r="D44" s="1"/>
  <c r="D89" s="1"/>
  <c r="E20"/>
  <c r="F51"/>
  <c r="F61"/>
  <c r="E76"/>
  <c r="F94"/>
  <c r="F8" i="1"/>
  <c r="D22"/>
  <c r="F22" s="1"/>
  <c r="D90" i="2" l="1"/>
  <c r="F45"/>
  <c r="F20"/>
  <c r="E47" i="1"/>
  <c r="F76" i="2"/>
  <c r="E74"/>
  <c r="E7"/>
  <c r="F7" s="1"/>
  <c r="D7" i="1"/>
  <c r="D93" s="1"/>
  <c r="D94" s="1"/>
  <c r="D97" l="1"/>
  <c r="F97" s="1"/>
  <c r="F95"/>
  <c r="F47"/>
  <c r="E93"/>
  <c r="E94" s="1"/>
  <c r="F94" s="1"/>
  <c r="F74" i="2"/>
  <c r="E44"/>
  <c r="F7" i="1"/>
  <c r="F93" l="1"/>
  <c r="F44" i="2"/>
  <c r="E89"/>
  <c r="E90" l="1"/>
  <c r="F90" s="1"/>
  <c r="F89"/>
</calcChain>
</file>

<file path=xl/sharedStrings.xml><?xml version="1.0" encoding="utf-8"?>
<sst xmlns="http://schemas.openxmlformats.org/spreadsheetml/2006/main" count="693" uniqueCount="313">
  <si>
    <t>№ п/п</t>
  </si>
  <si>
    <t>Наименование  показателей</t>
  </si>
  <si>
    <t>I.</t>
  </si>
  <si>
    <t>Затраты на производство товаров и предоставления услуг, всего</t>
  </si>
  <si>
    <t xml:space="preserve">1. </t>
  </si>
  <si>
    <t>Материальные затраты, в т.ч.</t>
  </si>
  <si>
    <t>1.1.</t>
  </si>
  <si>
    <t>1.2.</t>
  </si>
  <si>
    <t>1.3.</t>
  </si>
  <si>
    <t>ГСМ</t>
  </si>
  <si>
    <t>1.4.</t>
  </si>
  <si>
    <t>топливо</t>
  </si>
  <si>
    <t>1.5.</t>
  </si>
  <si>
    <t xml:space="preserve">электроэнергия покупная </t>
  </si>
  <si>
    <t>1.6.</t>
  </si>
  <si>
    <t>2.</t>
  </si>
  <si>
    <t>Затраты на оплату труда, в т.ч.</t>
  </si>
  <si>
    <t>2.1.</t>
  </si>
  <si>
    <t>заработная плата</t>
  </si>
  <si>
    <t>2.2.</t>
  </si>
  <si>
    <t>социальный налог, соцстрах</t>
  </si>
  <si>
    <t>2.3.</t>
  </si>
  <si>
    <t>обязательные профессиональные пенсионные взносы</t>
  </si>
  <si>
    <t>2.4.</t>
  </si>
  <si>
    <t>обязательное социальное медицинское страхование</t>
  </si>
  <si>
    <t>3.</t>
  </si>
  <si>
    <t>Амортизация</t>
  </si>
  <si>
    <t>4.</t>
  </si>
  <si>
    <t>Ремонт</t>
  </si>
  <si>
    <t xml:space="preserve">5. </t>
  </si>
  <si>
    <t>Прочие затраты, в т.ч.</t>
  </si>
  <si>
    <t>5.1.</t>
  </si>
  <si>
    <t>услуги связи</t>
  </si>
  <si>
    <t>5.2.</t>
  </si>
  <si>
    <t>плата за воду</t>
  </si>
  <si>
    <t>5.3.</t>
  </si>
  <si>
    <t>командировочные расходы</t>
  </si>
  <si>
    <t>5.4.</t>
  </si>
  <si>
    <t>5.5.</t>
  </si>
  <si>
    <t>дезинфекция, вывоз мусора</t>
  </si>
  <si>
    <t>5.5.1</t>
  </si>
  <si>
    <t>5.5.2</t>
  </si>
  <si>
    <t>5.6.</t>
  </si>
  <si>
    <t>обязат.виды страхования, в т.ч.</t>
  </si>
  <si>
    <t>5.6.1</t>
  </si>
  <si>
    <t>5.6.2</t>
  </si>
  <si>
    <t>5.6.3</t>
  </si>
  <si>
    <t>5.6.5</t>
  </si>
  <si>
    <t>5.7.</t>
  </si>
  <si>
    <t>5.8.</t>
  </si>
  <si>
    <t>другие затраты, в т.ч.</t>
  </si>
  <si>
    <t>5.8.1</t>
  </si>
  <si>
    <t>теплоэнергия</t>
  </si>
  <si>
    <t>5.8.3</t>
  </si>
  <si>
    <t>проездные билеты</t>
  </si>
  <si>
    <t>5.8.4</t>
  </si>
  <si>
    <t>госэнергоэкспертиза, энергоаудит</t>
  </si>
  <si>
    <t>5.8.5</t>
  </si>
  <si>
    <t>поверка водомеров и приборов</t>
  </si>
  <si>
    <t>5.8.6</t>
  </si>
  <si>
    <t>диагностика, ТО, техосмотр, регистрация автотранспорта и спецтехники</t>
  </si>
  <si>
    <t>5.8.7</t>
  </si>
  <si>
    <t>материалы для лаборатории</t>
  </si>
  <si>
    <t>5.8.8</t>
  </si>
  <si>
    <t>хозрасходы</t>
  </si>
  <si>
    <t>5.8.9</t>
  </si>
  <si>
    <t>обслуживание  теплосчетчиков и электросчетчиков</t>
  </si>
  <si>
    <t>5.8.10</t>
  </si>
  <si>
    <t>затраты на получение разрешительных документов</t>
  </si>
  <si>
    <t>5.8.11</t>
  </si>
  <si>
    <t>техосблуживание насосных станций</t>
  </si>
  <si>
    <t>5.8.12</t>
  </si>
  <si>
    <t>услуги на изыскательские работы (выкопировка, корректура топосъемки, выбор трассы)</t>
  </si>
  <si>
    <t>5.8.13</t>
  </si>
  <si>
    <t>техобслуживание системы видеонаблюдения</t>
  </si>
  <si>
    <t>II.</t>
  </si>
  <si>
    <t>Расходы периода, всего</t>
  </si>
  <si>
    <t>6.</t>
  </si>
  <si>
    <t>Общие и адм.расходы в т.ч.</t>
  </si>
  <si>
    <t>6.1.</t>
  </si>
  <si>
    <t xml:space="preserve">заработная плата </t>
  </si>
  <si>
    <t>6.2.</t>
  </si>
  <si>
    <t>амортизация</t>
  </si>
  <si>
    <t>6.5.</t>
  </si>
  <si>
    <t>расходы на содержание и обслуживание технич. средств управления, узлов связи, вычислит.техники и др.</t>
  </si>
  <si>
    <t>6.6.</t>
  </si>
  <si>
    <t>коммунальные услуги</t>
  </si>
  <si>
    <t>6.6.1</t>
  </si>
  <si>
    <t>6.6.2</t>
  </si>
  <si>
    <t>электроэнергия</t>
  </si>
  <si>
    <t>6.7.</t>
  </si>
  <si>
    <t>6.8.</t>
  </si>
  <si>
    <t>периодическая печать</t>
  </si>
  <si>
    <t>6.9.</t>
  </si>
  <si>
    <t>налоги, в т.ч.</t>
  </si>
  <si>
    <t>6.9.1</t>
  </si>
  <si>
    <t>имущественный налог</t>
  </si>
  <si>
    <t>6.9.2</t>
  </si>
  <si>
    <t>земельный налог</t>
  </si>
  <si>
    <t>6.9.3</t>
  </si>
  <si>
    <t>налог на транспорт</t>
  </si>
  <si>
    <t>6.9.4</t>
  </si>
  <si>
    <t>пользование земельными участками</t>
  </si>
  <si>
    <t>6.9.6</t>
  </si>
  <si>
    <t>сбор за проезд тяжеловесного а/транспорта</t>
  </si>
  <si>
    <t>6.11.</t>
  </si>
  <si>
    <t>другие расходы, в т.ч.</t>
  </si>
  <si>
    <t>6.11.1</t>
  </si>
  <si>
    <t>6.11.2</t>
  </si>
  <si>
    <t>6.11.3</t>
  </si>
  <si>
    <t xml:space="preserve">почтовые расходы </t>
  </si>
  <si>
    <t>6.11.4</t>
  </si>
  <si>
    <t>оформление зем.участков, техпаспортов, регистрация имущества</t>
  </si>
  <si>
    <t>6.11.5</t>
  </si>
  <si>
    <t>6.11.6</t>
  </si>
  <si>
    <t>канцтовары, бланки</t>
  </si>
  <si>
    <t>6.11.7</t>
  </si>
  <si>
    <t>юр.услуги, нотариальные услуги</t>
  </si>
  <si>
    <t>6.11.8</t>
  </si>
  <si>
    <t>6.10.10</t>
  </si>
  <si>
    <t>сопровождение программы АВС</t>
  </si>
  <si>
    <t>6.10.11</t>
  </si>
  <si>
    <t>услуги банка</t>
  </si>
  <si>
    <t>6.10.12</t>
  </si>
  <si>
    <t>6.10.13</t>
  </si>
  <si>
    <t>информационные  услуги</t>
  </si>
  <si>
    <t>7.</t>
  </si>
  <si>
    <t>Расходы на содержание службы сбыта</t>
  </si>
  <si>
    <t>7.2</t>
  </si>
  <si>
    <t>7.2.1</t>
  </si>
  <si>
    <t>коммунальные услуги:</t>
  </si>
  <si>
    <t>7.2.1.1</t>
  </si>
  <si>
    <t xml:space="preserve">         теплоэнергия</t>
  </si>
  <si>
    <t>7.2.1.2</t>
  </si>
  <si>
    <t xml:space="preserve">         электроэнергия</t>
  </si>
  <si>
    <t>7.2.2</t>
  </si>
  <si>
    <t>7.2.3</t>
  </si>
  <si>
    <t>7.2.4</t>
  </si>
  <si>
    <t>7.2.5</t>
  </si>
  <si>
    <t>7.2.6</t>
  </si>
  <si>
    <t>7.2.8</t>
  </si>
  <si>
    <t>7.2.9</t>
  </si>
  <si>
    <t>7.2.10</t>
  </si>
  <si>
    <t>III.</t>
  </si>
  <si>
    <t>IY.</t>
  </si>
  <si>
    <t>Всего затрат</t>
  </si>
  <si>
    <t>Y.</t>
  </si>
  <si>
    <t>YI.</t>
  </si>
  <si>
    <t>Всего доходов</t>
  </si>
  <si>
    <t>Объемы оказанных услуг</t>
  </si>
  <si>
    <t>тыс.тенге</t>
  </si>
  <si>
    <t>VIII.</t>
  </si>
  <si>
    <t>Тариф без НДС</t>
  </si>
  <si>
    <t>Нормативные потери</t>
  </si>
  <si>
    <t>%</t>
  </si>
  <si>
    <t>ТОО "Қарағанды Су"</t>
  </si>
  <si>
    <t>Затраты на производство товаров и предоставление услуг, всего</t>
  </si>
  <si>
    <t>1.</t>
  </si>
  <si>
    <t xml:space="preserve">Материальные затраты </t>
  </si>
  <si>
    <t xml:space="preserve">ГСМ </t>
  </si>
  <si>
    <t>энергия покупная</t>
  </si>
  <si>
    <t xml:space="preserve">Затраты на оплату труда </t>
  </si>
  <si>
    <t xml:space="preserve">Ремонт </t>
  </si>
  <si>
    <t>5.</t>
  </si>
  <si>
    <t xml:space="preserve">Прочие затраты </t>
  </si>
  <si>
    <t>ОТ и ТБ</t>
  </si>
  <si>
    <t>5.4</t>
  </si>
  <si>
    <t xml:space="preserve">дезинфекция, вывоз мусора </t>
  </si>
  <si>
    <t>5.5</t>
  </si>
  <si>
    <t>5.5.3</t>
  </si>
  <si>
    <t>5.6</t>
  </si>
  <si>
    <t>плата за эмиссии в окружающую среду</t>
  </si>
  <si>
    <t>5.7</t>
  </si>
  <si>
    <t>5.7.1</t>
  </si>
  <si>
    <t>5.7.2</t>
  </si>
  <si>
    <t>5.7.3</t>
  </si>
  <si>
    <t>5.7.4</t>
  </si>
  <si>
    <t>5.7.5</t>
  </si>
  <si>
    <t>диагностика, ТО, техосмотр,регистрация автотранспорта и спецтехники</t>
  </si>
  <si>
    <t>5.7.6</t>
  </si>
  <si>
    <t>5.7.7</t>
  </si>
  <si>
    <t>хозяйственные расходы</t>
  </si>
  <si>
    <t>5.7.8</t>
  </si>
  <si>
    <t>5.7.9</t>
  </si>
  <si>
    <t>5.7.10</t>
  </si>
  <si>
    <t>услуги по очистке сточных вод</t>
  </si>
  <si>
    <t>5.7.11</t>
  </si>
  <si>
    <t>тех.обслуживание насосных станций</t>
  </si>
  <si>
    <t>5.7.12</t>
  </si>
  <si>
    <t>услуги на изыскательские работы (выкопировка,корректура топосъемки, выбор трассы)</t>
  </si>
  <si>
    <t>5.7.13</t>
  </si>
  <si>
    <t>тех.обслуживание системы видеонаблюдения</t>
  </si>
  <si>
    <t>Общие и адм.расходы, в т.ч.</t>
  </si>
  <si>
    <t>6.1</t>
  </si>
  <si>
    <t>заработная плата адм.персонала</t>
  </si>
  <si>
    <t>6.2</t>
  </si>
  <si>
    <t>6.3</t>
  </si>
  <si>
    <t>6.4</t>
  </si>
  <si>
    <t>6.5</t>
  </si>
  <si>
    <t>расходы на содержание  и обслуживание технических средств управления,узлов связи, вычислительной техники и т.д.</t>
  </si>
  <si>
    <t>6.6</t>
  </si>
  <si>
    <t xml:space="preserve">коммунальные услуги </t>
  </si>
  <si>
    <t xml:space="preserve">     теплоэнергия</t>
  </si>
  <si>
    <t xml:space="preserve">     электроэнергия</t>
  </si>
  <si>
    <t>6.7</t>
  </si>
  <si>
    <t>6.8</t>
  </si>
  <si>
    <t>печать периодическая</t>
  </si>
  <si>
    <t>6.9</t>
  </si>
  <si>
    <t>6.10</t>
  </si>
  <si>
    <t xml:space="preserve">другие расходы </t>
  </si>
  <si>
    <t>6.10.1</t>
  </si>
  <si>
    <t>содержание служебного транспорта</t>
  </si>
  <si>
    <t>6.10.2</t>
  </si>
  <si>
    <t>6.10.3</t>
  </si>
  <si>
    <t>почтовые расходы</t>
  </si>
  <si>
    <t>6.10.4</t>
  </si>
  <si>
    <t>оформление земельных участков, тех.паспортов,регистрация имущества</t>
  </si>
  <si>
    <t>6.10.5</t>
  </si>
  <si>
    <t>6.10.8</t>
  </si>
  <si>
    <t>6.10.9</t>
  </si>
  <si>
    <t>сопровожд.программы АВС</t>
  </si>
  <si>
    <t>информационные услуги</t>
  </si>
  <si>
    <t xml:space="preserve">Расходы на содержание службы сбыта </t>
  </si>
  <si>
    <t>7.1</t>
  </si>
  <si>
    <t>другие  затраты</t>
  </si>
  <si>
    <t xml:space="preserve">    электроэнергия</t>
  </si>
  <si>
    <t>услуги охранного мониторинга</t>
  </si>
  <si>
    <t>7.2.11</t>
  </si>
  <si>
    <t>8</t>
  </si>
  <si>
    <t>Расходы на выплату вознаграждений</t>
  </si>
  <si>
    <t>Всего затрат на предоставление услуги</t>
  </si>
  <si>
    <t>IV.</t>
  </si>
  <si>
    <t>Доход (РБА*СП)</t>
  </si>
  <si>
    <t>V.</t>
  </si>
  <si>
    <t>VI.</t>
  </si>
  <si>
    <t>VII.</t>
  </si>
  <si>
    <t>Сведения об исполнении тарифной сметы на регулируемые услуги водоотведения</t>
  </si>
  <si>
    <t xml:space="preserve">Расходы на выплату вознаграждений </t>
  </si>
  <si>
    <t>Сведения об исполнении тарифной сметы на регулируемые услуги водооснабжения</t>
  </si>
  <si>
    <t>ед. изм.</t>
  </si>
  <si>
    <t>Фактически сложившиеся показатели тарифной сметы за 10 месяцев</t>
  </si>
  <si>
    <t xml:space="preserve">откл.
  % </t>
  </si>
  <si>
    <t>Причины отклонения</t>
  </si>
  <si>
    <t xml:space="preserve">материалы на очистку воды </t>
  </si>
  <si>
    <t>з/части на автотранспорт и спец.технику</t>
  </si>
  <si>
    <t>по результатам тендерных процедур и внедрения мероприятий инвестиционной программы</t>
  </si>
  <si>
    <r>
      <t>внедрение мероприятий инвестиционной программы</t>
    </r>
    <r>
      <rPr>
        <b/>
        <sz val="12"/>
        <rFont val="Times New Roman"/>
        <family val="1"/>
        <charset val="204"/>
      </rPr>
      <t>:</t>
    </r>
    <r>
      <rPr>
        <sz val="12"/>
        <rFont val="Times New Roman"/>
        <family val="1"/>
        <charset val="204"/>
      </rPr>
      <t xml:space="preserve"> установка GPS на автотранспорт и спецтехнику</t>
    </r>
  </si>
  <si>
    <t>в пределах утвержденной тарифной сметы</t>
  </si>
  <si>
    <t>в связи с проводимыми мероприятиями по энергосбережению</t>
  </si>
  <si>
    <t xml:space="preserve">покупная вода </t>
  </si>
  <si>
    <t>уменьшение объемов покупной воды вследствие проводимых мероприятий по снижению нормативных потерь</t>
  </si>
  <si>
    <t xml:space="preserve">  обязательное социальное медицинское страхование</t>
  </si>
  <si>
    <t xml:space="preserve">   ОТ и ТБ</t>
  </si>
  <si>
    <t xml:space="preserve">       обязательное страхование ГПО  работодателя</t>
  </si>
  <si>
    <t xml:space="preserve">       обязательное страхование ГПО  автовладельцев</t>
  </si>
  <si>
    <t>обязательное экологическое страхование</t>
  </si>
  <si>
    <t>обязательное страхование ГПО владельцев объектов, деятельность которых связана с опасностью причинения вреда третьим лицам</t>
  </si>
  <si>
    <t>в связи с установкой АТП в рамках реализации  мероприятий по инвестиционной программе</t>
  </si>
  <si>
    <t>по результатам тендерных процедур</t>
  </si>
  <si>
    <t>по факту</t>
  </si>
  <si>
    <t>отчисления ОСМС</t>
  </si>
  <si>
    <t>содерж. служебного автотранспорта</t>
  </si>
  <si>
    <t>внедрение мероприятий инвестиционной программы- установка GPS на автотранспорт и спецтехнику</t>
  </si>
  <si>
    <t>7,1</t>
  </si>
  <si>
    <t xml:space="preserve">      амортизация</t>
  </si>
  <si>
    <t xml:space="preserve">в связи с установкой АТП в рамках реализации  мероприятий по инвестиционной программы </t>
  </si>
  <si>
    <t xml:space="preserve">         канцтовары, бланки</t>
  </si>
  <si>
    <t xml:space="preserve">         почтовые расходы</t>
  </si>
  <si>
    <t xml:space="preserve">      расходы на содержание и      обслуживание технич. средств управления, узлов связи, вычислит.техники и др.</t>
  </si>
  <si>
    <t xml:space="preserve">         хозяйственные расходы</t>
  </si>
  <si>
    <t xml:space="preserve">        услуги связи</t>
  </si>
  <si>
    <t xml:space="preserve">        проездные билеты</t>
  </si>
  <si>
    <t xml:space="preserve">        услуги охранного мониторинга</t>
  </si>
  <si>
    <t xml:space="preserve">     услуги по вводу информации  в базу данных, обработке платежей, печати счетов-квитанций, счетов-фактур, разноске квитанций.</t>
  </si>
  <si>
    <t>YII.</t>
  </si>
  <si>
    <t>тыс.м3</t>
  </si>
  <si>
    <t>тенге/м3</t>
  </si>
  <si>
    <t>снижение потерь вследствие проведения капитальных ремонтов сетей</t>
  </si>
  <si>
    <r>
      <t>Отчетный период 2018 год ( январь - октябрь)</t>
    </r>
    <r>
      <rPr>
        <sz val="12"/>
        <color rgb="FF000000"/>
        <rFont val="Times New Roman"/>
        <family val="1"/>
        <charset val="204"/>
      </rPr>
      <t>.</t>
    </r>
  </si>
  <si>
    <t>Предусмотрено в утвержденной тарифной смете на 2018 год</t>
  </si>
  <si>
    <t>тыс.тг.</t>
  </si>
  <si>
    <t>"</t>
  </si>
  <si>
    <r>
      <t xml:space="preserve">запчасти </t>
    </r>
    <r>
      <rPr>
        <sz val="12"/>
        <rFont val="Times New Roman Cyr"/>
        <charset val="204"/>
      </rPr>
      <t>(на автотранспорт и спец.технику)</t>
    </r>
  </si>
  <si>
    <t>Заработная плата</t>
  </si>
  <si>
    <t>Социальный налог</t>
  </si>
  <si>
    <t>Обязательные профессиональные пенсионные взносы</t>
  </si>
  <si>
    <t>Обязательное социальное медицинское страхование</t>
  </si>
  <si>
    <t>Обязательные виды страхования</t>
  </si>
  <si>
    <t>Обязательное страхование ГПО  работодателя</t>
  </si>
  <si>
    <t>Обязательное страхование ГПО  автовладельцев</t>
  </si>
  <si>
    <t>Обязат.экологическое страхование</t>
  </si>
  <si>
    <t xml:space="preserve"> проездные билеты</t>
  </si>
  <si>
    <t>т.тг.</t>
  </si>
  <si>
    <t>социальный налог</t>
  </si>
  <si>
    <t xml:space="preserve">в связи с проводимыми мероприятиями по энергосбережению, уменьшением  объема покупной воды </t>
  </si>
  <si>
    <t xml:space="preserve">налоги:  </t>
  </si>
  <si>
    <t>6.10.14</t>
  </si>
  <si>
    <t xml:space="preserve">     канцтовары, бланки</t>
  </si>
  <si>
    <t xml:space="preserve">     почтовые расходы</t>
  </si>
  <si>
    <t xml:space="preserve">     хозрасходы</t>
  </si>
  <si>
    <t xml:space="preserve">     услуги связи</t>
  </si>
  <si>
    <t xml:space="preserve">     проездные билеты</t>
  </si>
  <si>
    <t>т.м3</t>
  </si>
  <si>
    <t>тг./м3</t>
  </si>
  <si>
    <t>в связи с увеличением  фактической стоимости приобретения реагентов</t>
  </si>
  <si>
    <t>Плата за эмиссии в окружающую среду</t>
  </si>
  <si>
    <t>в связи с изменением ставки платы  на 2018 год согласно решению Маслихата Карагандинской области</t>
  </si>
  <si>
    <t>внедрение мероприятий инвестиционной программы: установка GPS на автотранспорт и спецтехнику</t>
  </si>
  <si>
    <t>IX.</t>
  </si>
  <si>
    <t>приказ № 366-ОД  от 29.11.2018 г.</t>
  </si>
  <si>
    <t>по факту: размещение  в СМИ информации производственного характера</t>
  </si>
  <si>
    <t>по факту: размещение информации в СМИ производственного характера</t>
  </si>
  <si>
    <t>в связи с удорожанием стоимости бумаги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</si>
</sst>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#,##0.0"/>
    <numFmt numFmtId="166" formatCode="_-* #,##0.0_р_._-;\-* #,##0.0_р_._-;_-* &quot;-&quot;??_р_._-;_-@_-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rgb="FF000000"/>
      <name val="Times New Roman"/>
      <family val="1"/>
      <charset val="204"/>
    </font>
    <font>
      <sz val="12"/>
      <name val="Times New Roman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 Cyr"/>
      <charset val="20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</cellStyleXfs>
  <cellXfs count="150">
    <xf numFmtId="0" fontId="0" fillId="0" borderId="0" xfId="0"/>
    <xf numFmtId="0" fontId="7" fillId="0" borderId="0" xfId="0" applyFont="1" applyFill="1"/>
    <xf numFmtId="0" fontId="0" fillId="0" borderId="0" xfId="0" applyFill="1"/>
    <xf numFmtId="3" fontId="10" fillId="0" borderId="2" xfId="3" applyNumberFormat="1" applyFont="1" applyFill="1" applyBorder="1" applyAlignment="1">
      <alignment horizontal="center" vertical="center"/>
    </xf>
    <xf numFmtId="164" fontId="11" fillId="0" borderId="2" xfId="3" applyNumberFormat="1" applyFont="1" applyFill="1" applyBorder="1" applyAlignment="1">
      <alignment horizontal="center" vertical="center"/>
    </xf>
    <xf numFmtId="3" fontId="11" fillId="0" borderId="2" xfId="3" applyNumberFormat="1" applyFont="1" applyFill="1" applyBorder="1" applyAlignment="1">
      <alignment horizontal="center" vertical="center"/>
    </xf>
    <xf numFmtId="3" fontId="6" fillId="0" borderId="2" xfId="3" applyNumberFormat="1" applyFont="1" applyFill="1" applyBorder="1" applyAlignment="1">
      <alignment horizontal="center" vertical="center"/>
    </xf>
    <xf numFmtId="164" fontId="6" fillId="0" borderId="2" xfId="3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" fontId="10" fillId="0" borderId="2" xfId="3" applyNumberFormat="1" applyFont="1" applyFill="1" applyBorder="1" applyAlignment="1">
      <alignment horizontal="center" vertical="center"/>
    </xf>
    <xf numFmtId="1" fontId="11" fillId="0" borderId="2" xfId="3" applyNumberFormat="1" applyFont="1" applyFill="1" applyBorder="1" applyAlignment="1">
      <alignment horizontal="center" vertical="center"/>
    </xf>
    <xf numFmtId="164" fontId="4" fillId="0" borderId="0" xfId="3" applyNumberFormat="1" applyFont="1" applyFill="1" applyAlignment="1">
      <alignment vertical="center"/>
    </xf>
    <xf numFmtId="3" fontId="4" fillId="0" borderId="0" xfId="3" applyNumberFormat="1" applyFont="1" applyFill="1" applyAlignment="1">
      <alignment horizontal="center" vertical="center"/>
    </xf>
    <xf numFmtId="3" fontId="4" fillId="0" borderId="0" xfId="3" applyNumberFormat="1" applyFont="1" applyFill="1" applyAlignment="1">
      <alignment vertical="center"/>
    </xf>
    <xf numFmtId="4" fontId="4" fillId="0" borderId="0" xfId="3" applyNumberFormat="1" applyFont="1" applyFill="1" applyAlignment="1">
      <alignment horizontal="center" vertical="center"/>
    </xf>
    <xf numFmtId="3" fontId="13" fillId="0" borderId="0" xfId="3" applyNumberFormat="1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 wrapText="1"/>
    </xf>
    <xf numFmtId="3" fontId="12" fillId="0" borderId="0" xfId="0" applyNumberFormat="1" applyFont="1" applyFill="1" applyAlignment="1">
      <alignment horizontal="center" vertical="center" wrapText="1"/>
    </xf>
    <xf numFmtId="3" fontId="13" fillId="0" borderId="0" xfId="0" applyNumberFormat="1" applyFont="1" applyFill="1" applyBorder="1" applyAlignment="1"/>
    <xf numFmtId="3" fontId="13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/>
    <xf numFmtId="3" fontId="12" fillId="0" borderId="0" xfId="0" applyNumberFormat="1" applyFont="1" applyFill="1" applyBorder="1"/>
    <xf numFmtId="0" fontId="1" fillId="0" borderId="0" xfId="0" applyFont="1" applyFill="1"/>
    <xf numFmtId="164" fontId="14" fillId="0" borderId="0" xfId="3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3" fontId="17" fillId="0" borderId="2" xfId="3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3" fontId="4" fillId="0" borderId="2" xfId="0" applyNumberFormat="1" applyFont="1" applyFill="1" applyBorder="1" applyAlignment="1">
      <alignment horizontal="center" vertical="center" wrapText="1"/>
    </xf>
    <xf numFmtId="9" fontId="21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/>
    <xf numFmtId="49" fontId="2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left" indent="1"/>
    </xf>
    <xf numFmtId="3" fontId="2" fillId="0" borderId="0" xfId="0" applyNumberFormat="1" applyFont="1" applyFill="1"/>
    <xf numFmtId="3" fontId="3" fillId="0" borderId="2" xfId="0" applyNumberFormat="1" applyFont="1" applyFill="1" applyBorder="1" applyAlignment="1">
      <alignment horizontal="left" wrapText="1" indent="1"/>
    </xf>
    <xf numFmtId="3" fontId="4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left" wrapText="1"/>
    </xf>
    <xf numFmtId="3" fontId="4" fillId="0" borderId="0" xfId="0" applyNumberFormat="1" applyFont="1" applyFill="1"/>
    <xf numFmtId="3" fontId="2" fillId="0" borderId="2" xfId="0" applyNumberFormat="1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>
      <alignment horizontal="left"/>
    </xf>
    <xf numFmtId="3" fontId="2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left" wrapText="1" indent="1"/>
    </xf>
    <xf numFmtId="3" fontId="3" fillId="0" borderId="2" xfId="0" applyNumberFormat="1" applyFont="1" applyFill="1" applyBorder="1" applyAlignment="1">
      <alignment wrapText="1"/>
    </xf>
    <xf numFmtId="3" fontId="4" fillId="0" borderId="2" xfId="0" applyNumberFormat="1" applyFont="1" applyFill="1" applyBorder="1" applyAlignment="1"/>
    <xf numFmtId="3" fontId="22" fillId="0" borderId="0" xfId="0" applyNumberFormat="1" applyFont="1" applyFill="1"/>
    <xf numFmtId="3" fontId="4" fillId="0" borderId="2" xfId="0" applyNumberFormat="1" applyFont="1" applyFill="1" applyBorder="1" applyAlignment="1">
      <alignment horizontal="left" indent="1"/>
    </xf>
    <xf numFmtId="3" fontId="3" fillId="0" borderId="2" xfId="0" applyNumberFormat="1" applyFont="1" applyFill="1" applyBorder="1" applyAlignment="1">
      <alignment horizontal="left" vertical="center" wrapText="1" indent="1"/>
    </xf>
    <xf numFmtId="3" fontId="3" fillId="0" borderId="2" xfId="0" applyNumberFormat="1" applyFont="1" applyFill="1" applyBorder="1" applyAlignment="1">
      <alignment horizontal="left"/>
    </xf>
    <xf numFmtId="164" fontId="21" fillId="0" borderId="2" xfId="3" applyNumberFormat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left" indent="3"/>
    </xf>
    <xf numFmtId="3" fontId="3" fillId="0" borderId="2" xfId="0" applyNumberFormat="1" applyFont="1" applyFill="1" applyBorder="1" applyAlignment="1">
      <alignment horizontal="left" wrapText="1" indent="3"/>
    </xf>
    <xf numFmtId="3" fontId="4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/>
    <xf numFmtId="3" fontId="4" fillId="0" borderId="2" xfId="0" applyNumberFormat="1" applyFont="1" applyFill="1" applyBorder="1" applyAlignment="1">
      <alignment horizontal="left" indent="3"/>
    </xf>
    <xf numFmtId="3" fontId="4" fillId="0" borderId="2" xfId="0" applyNumberFormat="1" applyFont="1" applyFill="1" applyBorder="1" applyAlignment="1">
      <alignment vertical="center" wrapText="1"/>
    </xf>
    <xf numFmtId="49" fontId="22" fillId="0" borderId="2" xfId="0" applyNumberFormat="1" applyFont="1" applyFill="1" applyBorder="1" applyAlignment="1">
      <alignment horizontal="center"/>
    </xf>
    <xf numFmtId="3" fontId="22" fillId="0" borderId="2" xfId="0" applyNumberFormat="1" applyFont="1" applyFill="1" applyBorder="1" applyAlignment="1">
      <alignment horizontal="left" indent="3"/>
    </xf>
    <xf numFmtId="49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left" vertical="center" wrapText="1"/>
    </xf>
    <xf numFmtId="3" fontId="22" fillId="0" borderId="2" xfId="0" applyNumberFormat="1" applyFont="1" applyFill="1" applyBorder="1" applyAlignment="1"/>
    <xf numFmtId="3" fontId="3" fillId="0" borderId="2" xfId="0" applyNumberFormat="1" applyFont="1" applyFill="1" applyBorder="1" applyAlignment="1">
      <alignment vertical="center"/>
    </xf>
    <xf numFmtId="1" fontId="17" fillId="0" borderId="2" xfId="0" applyNumberFormat="1" applyFont="1" applyFill="1" applyBorder="1" applyAlignment="1">
      <alignment vertical="center" wrapText="1"/>
    </xf>
    <xf numFmtId="0" fontId="23" fillId="0" borderId="2" xfId="0" applyFont="1" applyFill="1" applyBorder="1" applyAlignment="1">
      <alignment wrapText="1"/>
    </xf>
    <xf numFmtId="164" fontId="24" fillId="0" borderId="2" xfId="3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/>
    <xf numFmtId="3" fontId="2" fillId="0" borderId="2" xfId="0" applyNumberFormat="1" applyFont="1" applyFill="1" applyBorder="1" applyAlignment="1">
      <alignment horizontal="left" wrapText="1" shrinkToFit="1"/>
    </xf>
    <xf numFmtId="3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left"/>
    </xf>
    <xf numFmtId="4" fontId="4" fillId="0" borderId="2" xfId="0" applyNumberFormat="1" applyFont="1" applyFill="1" applyBorder="1" applyAlignment="1">
      <alignment horizontal="center"/>
    </xf>
    <xf numFmtId="9" fontId="20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vertical="center" wrapText="1"/>
    </xf>
    <xf numFmtId="3" fontId="3" fillId="0" borderId="0" xfId="0" applyNumberFormat="1" applyFont="1" applyFill="1" applyAlignment="1">
      <alignment wrapText="1"/>
    </xf>
    <xf numFmtId="3" fontId="4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3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64" fontId="6" fillId="0" borderId="2" xfId="3" applyNumberFormat="1" applyFont="1" applyFill="1" applyBorder="1" applyAlignment="1">
      <alignment vertical="center" wrapText="1"/>
    </xf>
    <xf numFmtId="164" fontId="11" fillId="0" borderId="2" xfId="3" applyNumberFormat="1" applyFont="1" applyFill="1" applyBorder="1" applyAlignment="1">
      <alignment vertical="center" wrapText="1"/>
    </xf>
    <xf numFmtId="164" fontId="17" fillId="0" borderId="2" xfId="3" applyNumberFormat="1" applyFont="1" applyFill="1" applyBorder="1" applyAlignment="1">
      <alignment vertical="center" wrapText="1"/>
    </xf>
    <xf numFmtId="164" fontId="4" fillId="0" borderId="2" xfId="3" applyNumberFormat="1" applyFont="1" applyFill="1" applyBorder="1" applyAlignment="1">
      <alignment horizontal="left" vertical="center" wrapText="1"/>
    </xf>
    <xf numFmtId="164" fontId="17" fillId="0" borderId="2" xfId="3" applyNumberFormat="1" applyFont="1" applyFill="1" applyBorder="1" applyAlignment="1">
      <alignment horizontal="center" vertical="center"/>
    </xf>
    <xf numFmtId="164" fontId="11" fillId="0" borderId="2" xfId="3" applyNumberFormat="1" applyFont="1" applyFill="1" applyBorder="1" applyAlignment="1">
      <alignment horizontal="left" vertical="center" wrapText="1"/>
    </xf>
    <xf numFmtId="164" fontId="3" fillId="0" borderId="2" xfId="3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left" vertical="center" wrapText="1"/>
    </xf>
    <xf numFmtId="164" fontId="3" fillId="0" borderId="2" xfId="3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" fontId="10" fillId="0" borderId="2" xfId="3" applyNumberFormat="1" applyFont="1" applyFill="1" applyBorder="1" applyAlignment="1">
      <alignment vertical="center" wrapText="1"/>
    </xf>
    <xf numFmtId="1" fontId="11" fillId="0" borderId="2" xfId="3" applyNumberFormat="1" applyFont="1" applyFill="1" applyBorder="1" applyAlignment="1">
      <alignment vertical="center" wrapText="1"/>
    </xf>
    <xf numFmtId="1" fontId="17" fillId="0" borderId="2" xfId="3" applyNumberFormat="1" applyFont="1" applyFill="1" applyBorder="1" applyAlignment="1">
      <alignment vertical="center" wrapText="1"/>
    </xf>
    <xf numFmtId="1" fontId="4" fillId="0" borderId="2" xfId="3" applyNumberFormat="1" applyFont="1" applyFill="1" applyBorder="1" applyAlignment="1">
      <alignment vertical="center" wrapText="1"/>
    </xf>
    <xf numFmtId="164" fontId="21" fillId="0" borderId="2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3" fontId="20" fillId="0" borderId="2" xfId="1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164" fontId="10" fillId="0" borderId="2" xfId="3" applyNumberFormat="1" applyFont="1" applyFill="1" applyBorder="1" applyAlignment="1">
      <alignment vertical="center" wrapText="1"/>
    </xf>
    <xf numFmtId="164" fontId="10" fillId="0" borderId="2" xfId="3" applyNumberFormat="1" applyFont="1" applyFill="1" applyBorder="1" applyAlignment="1">
      <alignment horizontal="center" vertical="center"/>
    </xf>
    <xf numFmtId="3" fontId="20" fillId="0" borderId="2" xfId="2" applyNumberFormat="1" applyFont="1" applyFill="1" applyBorder="1" applyAlignment="1">
      <alignment horizontal="center" vertical="center" wrapText="1"/>
    </xf>
    <xf numFmtId="3" fontId="21" fillId="0" borderId="2" xfId="2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/>
    </xf>
    <xf numFmtId="3" fontId="4" fillId="0" borderId="2" xfId="0" quotePrefix="1" applyNumberFormat="1" applyFont="1" applyFill="1" applyBorder="1" applyAlignment="1">
      <alignment horizontal="left" vertical="center"/>
    </xf>
    <xf numFmtId="3" fontId="4" fillId="0" borderId="2" xfId="0" quotePrefix="1" applyNumberFormat="1" applyFont="1" applyFill="1" applyBorder="1" applyAlignment="1">
      <alignment horizontal="left" wrapText="1"/>
    </xf>
    <xf numFmtId="43" fontId="2" fillId="0" borderId="2" xfId="0" applyNumberFormat="1" applyFont="1" applyFill="1" applyBorder="1" applyAlignment="1">
      <alignment horizontal="center" vertical="center"/>
    </xf>
    <xf numFmtId="165" fontId="4" fillId="0" borderId="2" xfId="0" quotePrefix="1" applyNumberFormat="1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wrapText="1"/>
    </xf>
    <xf numFmtId="3" fontId="3" fillId="0" borderId="2" xfId="0" quotePrefix="1" applyNumberFormat="1" applyFont="1" applyFill="1" applyBorder="1" applyAlignment="1">
      <alignment horizontal="left" wrapText="1"/>
    </xf>
    <xf numFmtId="4" fontId="2" fillId="0" borderId="2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left" vertical="center"/>
    </xf>
    <xf numFmtId="165" fontId="2" fillId="0" borderId="3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/>
    </xf>
    <xf numFmtId="0" fontId="18" fillId="0" borderId="0" xfId="0" quotePrefix="1" applyFont="1" applyFill="1" applyAlignment="1">
      <alignment horizontal="center"/>
    </xf>
    <xf numFmtId="3" fontId="2" fillId="0" borderId="0" xfId="3" quotePrefix="1" applyNumberFormat="1" applyFont="1" applyFill="1" applyAlignment="1">
      <alignment horizontal="center" vertical="center" wrapText="1"/>
    </xf>
    <xf numFmtId="3" fontId="2" fillId="0" borderId="0" xfId="3" applyNumberFormat="1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2" xfId="0" quotePrefix="1" applyNumberFormat="1" applyFont="1" applyFill="1" applyBorder="1" applyAlignment="1">
      <alignment horizontal="center" vertical="center" wrapText="1"/>
    </xf>
    <xf numFmtId="164" fontId="10" fillId="0" borderId="2" xfId="3" applyNumberFormat="1" applyFont="1" applyFill="1" applyBorder="1" applyAlignment="1">
      <alignment vertical="center" wrapText="1"/>
    </xf>
    <xf numFmtId="0" fontId="16" fillId="0" borderId="0" xfId="0" quotePrefix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164" fontId="10" fillId="0" borderId="2" xfId="3" applyNumberFormat="1" applyFont="1" applyFill="1" applyBorder="1" applyAlignment="1">
      <alignment horizontal="center" vertical="center"/>
    </xf>
  </cellXfs>
  <cellStyles count="7">
    <cellStyle name="_x0005__x001c_" xfId="2"/>
    <cellStyle name="Обычный" xfId="0" builtinId="0"/>
    <cellStyle name="Обычный 2" xfId="4"/>
    <cellStyle name="Обычный 2 11 3" xfId="6"/>
    <cellStyle name="Финансовый" xfId="1" builtinId="3"/>
    <cellStyle name="Финансовый 16" xfId="3"/>
    <cellStyle name="Финансовый 2" xfId="5"/>
  </cellStyles>
  <dxfs count="0"/>
  <tableStyles count="0" defaultTableStyle="TableStyleMedium9" defaultPivotStyle="PivotStyleLight16"/>
  <colors>
    <mruColors>
      <color rgb="FFCCFF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639"/>
  <sheetViews>
    <sheetView tabSelected="1" workbookViewId="0">
      <pane xSplit="3" ySplit="6" topLeftCell="D26" activePane="bottomRight" state="frozen"/>
      <selection pane="topRight" activeCell="D1" sqref="D1"/>
      <selection pane="bottomLeft" activeCell="A7" sqref="A7"/>
      <selection pane="bottomRight" activeCell="G38" sqref="G38"/>
    </sheetView>
  </sheetViews>
  <sheetFormatPr defaultRowHeight="15.75" outlineLevelCol="1"/>
  <cols>
    <col min="1" max="1" width="9.85546875" style="83" customWidth="1"/>
    <col min="2" max="2" width="42.28515625" style="28" customWidth="1"/>
    <col min="3" max="3" width="13" style="42" customWidth="1"/>
    <col min="4" max="4" width="17.5703125" style="84" customWidth="1" outlineLevel="1"/>
    <col min="5" max="5" width="15.5703125" style="84" customWidth="1" outlineLevel="1"/>
    <col min="6" max="6" width="13.7109375" style="85" customWidth="1" outlineLevel="1"/>
    <col min="7" max="7" width="74.7109375" style="28" customWidth="1"/>
    <col min="8" max="8" width="9.140625" style="28" customWidth="1"/>
    <col min="9" max="16384" width="9.140625" style="28"/>
  </cols>
  <sheetData>
    <row r="1" spans="1:7" ht="15" customHeight="1">
      <c r="A1" s="135" t="s">
        <v>238</v>
      </c>
      <c r="B1" s="135"/>
      <c r="C1" s="135"/>
      <c r="D1" s="135"/>
      <c r="E1" s="135"/>
      <c r="F1" s="135"/>
      <c r="G1" s="135"/>
    </row>
    <row r="2" spans="1:7" s="29" customFormat="1" ht="15" customHeight="1">
      <c r="A2" s="135" t="s">
        <v>155</v>
      </c>
      <c r="B2" s="135"/>
      <c r="C2" s="135"/>
      <c r="D2" s="135"/>
      <c r="E2" s="135"/>
      <c r="F2" s="135"/>
      <c r="G2" s="135"/>
    </row>
    <row r="3" spans="1:7" s="30" customFormat="1" ht="15.75" customHeight="1">
      <c r="A3" s="136" t="s">
        <v>278</v>
      </c>
      <c r="B3" s="135"/>
      <c r="C3" s="135"/>
      <c r="D3" s="135"/>
      <c r="E3" s="135"/>
      <c r="F3" s="135"/>
      <c r="G3" s="135"/>
    </row>
    <row r="4" spans="1:7" ht="15" customHeight="1">
      <c r="A4" s="137" t="s">
        <v>309</v>
      </c>
      <c r="B4" s="138"/>
      <c r="C4" s="138"/>
      <c r="D4" s="138"/>
      <c r="E4" s="138"/>
      <c r="F4" s="138"/>
      <c r="G4" s="138"/>
    </row>
    <row r="5" spans="1:7" ht="39.950000000000003" customHeight="1">
      <c r="A5" s="128" t="s">
        <v>0</v>
      </c>
      <c r="B5" s="139" t="s">
        <v>1</v>
      </c>
      <c r="C5" s="128" t="s">
        <v>239</v>
      </c>
      <c r="D5" s="142" t="s">
        <v>279</v>
      </c>
      <c r="E5" s="128" t="s">
        <v>240</v>
      </c>
      <c r="F5" s="129" t="s">
        <v>241</v>
      </c>
      <c r="G5" s="141" t="s">
        <v>242</v>
      </c>
    </row>
    <row r="6" spans="1:7" ht="54" customHeight="1">
      <c r="A6" s="128"/>
      <c r="B6" s="140"/>
      <c r="C6" s="128"/>
      <c r="D6" s="128"/>
      <c r="E6" s="128"/>
      <c r="F6" s="129"/>
      <c r="G6" s="141"/>
    </row>
    <row r="7" spans="1:7" ht="31.5">
      <c r="A7" s="113" t="s">
        <v>2</v>
      </c>
      <c r="B7" s="112" t="s">
        <v>3</v>
      </c>
      <c r="C7" s="31" t="s">
        <v>150</v>
      </c>
      <c r="D7" s="103">
        <f>D8+D15+D20+D21+D22</f>
        <v>4043707.4950798908</v>
      </c>
      <c r="E7" s="104">
        <f>E8+E15+E20+E21+E22</f>
        <v>3306378.7668500002</v>
      </c>
      <c r="F7" s="32">
        <f>E7/D7-1</f>
        <v>-0.18233977831656278</v>
      </c>
      <c r="G7" s="33"/>
    </row>
    <row r="8" spans="1:7">
      <c r="A8" s="34" t="s">
        <v>4</v>
      </c>
      <c r="B8" s="33" t="s">
        <v>5</v>
      </c>
      <c r="C8" s="31" t="s">
        <v>150</v>
      </c>
      <c r="D8" s="103">
        <f>D9+D10+D11+D12+D13+D14</f>
        <v>1646987.9209666636</v>
      </c>
      <c r="E8" s="104">
        <f>E9+E10+E11+E12+E13+E14</f>
        <v>1395222.3215100002</v>
      </c>
      <c r="F8" s="32">
        <f t="shared" ref="F8:F70" si="0">E8/D8-1</f>
        <v>-0.1528642658829551</v>
      </c>
      <c r="G8" s="33"/>
    </row>
    <row r="9" spans="1:7" s="37" customFormat="1">
      <c r="A9" s="35" t="s">
        <v>6</v>
      </c>
      <c r="B9" s="36" t="s">
        <v>243</v>
      </c>
      <c r="C9" s="31" t="s">
        <v>150</v>
      </c>
      <c r="D9" s="101">
        <v>384504.06499398756</v>
      </c>
      <c r="E9" s="101">
        <v>346733.21052000002</v>
      </c>
      <c r="F9" s="32">
        <f>E9/D9-1</f>
        <v>-9.8232653208954135E-2</v>
      </c>
      <c r="G9" s="122" t="s">
        <v>304</v>
      </c>
    </row>
    <row r="10" spans="1:7" s="37" customFormat="1" ht="31.5">
      <c r="A10" s="35" t="s">
        <v>7</v>
      </c>
      <c r="B10" s="38" t="s">
        <v>244</v>
      </c>
      <c r="C10" s="31" t="s">
        <v>150</v>
      </c>
      <c r="D10" s="105">
        <v>13336.922499999999</v>
      </c>
      <c r="E10" s="105">
        <v>9402.1603599999999</v>
      </c>
      <c r="F10" s="32">
        <f t="shared" si="0"/>
        <v>-0.2950277427195066</v>
      </c>
      <c r="G10" s="39" t="s">
        <v>245</v>
      </c>
    </row>
    <row r="11" spans="1:7" s="37" customFormat="1" ht="31.5">
      <c r="A11" s="34" t="s">
        <v>8</v>
      </c>
      <c r="B11" s="40" t="s">
        <v>9</v>
      </c>
      <c r="C11" s="31" t="s">
        <v>150</v>
      </c>
      <c r="D11" s="116">
        <v>165249.92250684139</v>
      </c>
      <c r="E11" s="106">
        <v>120637.16145</v>
      </c>
      <c r="F11" s="32">
        <f t="shared" si="0"/>
        <v>-0.26997144918476079</v>
      </c>
      <c r="G11" s="41" t="s">
        <v>246</v>
      </c>
    </row>
    <row r="12" spans="1:7">
      <c r="A12" s="34" t="s">
        <v>10</v>
      </c>
      <c r="B12" s="40" t="s">
        <v>11</v>
      </c>
      <c r="C12" s="31" t="s">
        <v>150</v>
      </c>
      <c r="D12" s="113">
        <v>1736.9494141166333</v>
      </c>
      <c r="E12" s="113">
        <v>780.81808999999998</v>
      </c>
      <c r="F12" s="32">
        <f t="shared" si="0"/>
        <v>-0.55046584336072701</v>
      </c>
      <c r="G12" s="41" t="s">
        <v>247</v>
      </c>
    </row>
    <row r="13" spans="1:7" s="42" customFormat="1">
      <c r="A13" s="34" t="s">
        <v>12</v>
      </c>
      <c r="B13" s="40" t="s">
        <v>13</v>
      </c>
      <c r="C13" s="31" t="s">
        <v>150</v>
      </c>
      <c r="D13" s="113">
        <v>616684.78785381617</v>
      </c>
      <c r="E13" s="106">
        <v>506042.90604000003</v>
      </c>
      <c r="F13" s="32">
        <f t="shared" si="0"/>
        <v>-0.17941399559874271</v>
      </c>
      <c r="G13" s="41" t="s">
        <v>248</v>
      </c>
    </row>
    <row r="14" spans="1:7" s="42" customFormat="1" ht="31.5">
      <c r="A14" s="8" t="s">
        <v>14</v>
      </c>
      <c r="B14" s="43" t="s">
        <v>249</v>
      </c>
      <c r="C14" s="31" t="s">
        <v>150</v>
      </c>
      <c r="D14" s="113">
        <v>465475.27369790181</v>
      </c>
      <c r="E14" s="106">
        <v>411626.06504999998</v>
      </c>
      <c r="F14" s="32">
        <f t="shared" si="0"/>
        <v>-0.1156865072984532</v>
      </c>
      <c r="G14" s="123" t="s">
        <v>250</v>
      </c>
    </row>
    <row r="15" spans="1:7" s="37" customFormat="1">
      <c r="A15" s="34" t="s">
        <v>15</v>
      </c>
      <c r="B15" s="44" t="s">
        <v>16</v>
      </c>
      <c r="C15" s="31" t="s">
        <v>150</v>
      </c>
      <c r="D15" s="103">
        <f>SUM(D16:D19)</f>
        <v>1495145.7626849997</v>
      </c>
      <c r="E15" s="103">
        <f>SUM(E16:E19)</f>
        <v>1162931.6384599998</v>
      </c>
      <c r="F15" s="32">
        <f t="shared" si="0"/>
        <v>-0.22219514144788532</v>
      </c>
      <c r="G15" s="45"/>
    </row>
    <row r="16" spans="1:7" s="37" customFormat="1">
      <c r="A16" s="35" t="s">
        <v>17</v>
      </c>
      <c r="B16" s="36" t="s">
        <v>18</v>
      </c>
      <c r="C16" s="31" t="s">
        <v>150</v>
      </c>
      <c r="D16" s="105">
        <v>1352283.9207099997</v>
      </c>
      <c r="E16" s="107">
        <v>1052148.5015699998</v>
      </c>
      <c r="F16" s="32">
        <f t="shared" si="0"/>
        <v>-0.22194704421421907</v>
      </c>
      <c r="G16" s="130" t="s">
        <v>247</v>
      </c>
    </row>
    <row r="17" spans="1:7">
      <c r="A17" s="35" t="s">
        <v>19</v>
      </c>
      <c r="B17" s="36" t="s">
        <v>20</v>
      </c>
      <c r="C17" s="31" t="s">
        <v>150</v>
      </c>
      <c r="D17" s="105">
        <v>117440.57906019999</v>
      </c>
      <c r="E17" s="107">
        <v>91276.217779999992</v>
      </c>
      <c r="F17" s="32">
        <f t="shared" si="0"/>
        <v>-0.22278808133931427</v>
      </c>
      <c r="G17" s="131"/>
    </row>
    <row r="18" spans="1:7" s="42" customFormat="1" ht="31.5">
      <c r="A18" s="46" t="s">
        <v>21</v>
      </c>
      <c r="B18" s="47" t="s">
        <v>22</v>
      </c>
      <c r="C18" s="31" t="s">
        <v>150</v>
      </c>
      <c r="D18" s="105">
        <v>6147.3594048000004</v>
      </c>
      <c r="E18" s="105">
        <v>4840.7642700000006</v>
      </c>
      <c r="F18" s="32">
        <f t="shared" si="0"/>
        <v>-0.21254575318628355</v>
      </c>
      <c r="G18" s="131"/>
    </row>
    <row r="19" spans="1:7" s="42" customFormat="1" ht="31.5">
      <c r="A19" s="46" t="s">
        <v>23</v>
      </c>
      <c r="B19" s="48" t="s">
        <v>251</v>
      </c>
      <c r="C19" s="31" t="s">
        <v>150</v>
      </c>
      <c r="D19" s="105">
        <v>19273.90351</v>
      </c>
      <c r="E19" s="105">
        <v>14666.154839999999</v>
      </c>
      <c r="F19" s="32">
        <f t="shared" si="0"/>
        <v>-0.23906670839196298</v>
      </c>
      <c r="G19" s="132"/>
    </row>
    <row r="20" spans="1:7" s="37" customFormat="1">
      <c r="A20" s="34" t="s">
        <v>25</v>
      </c>
      <c r="B20" s="44" t="s">
        <v>26</v>
      </c>
      <c r="C20" s="31" t="s">
        <v>150</v>
      </c>
      <c r="D20" s="113">
        <v>522585.29722999991</v>
      </c>
      <c r="E20" s="106">
        <v>433733.04454999999</v>
      </c>
      <c r="F20" s="32">
        <f t="shared" si="0"/>
        <v>-0.17002440204683811</v>
      </c>
      <c r="G20" s="49" t="s">
        <v>247</v>
      </c>
    </row>
    <row r="21" spans="1:7">
      <c r="A21" s="34" t="s">
        <v>27</v>
      </c>
      <c r="B21" s="44" t="s">
        <v>28</v>
      </c>
      <c r="C21" s="31" t="s">
        <v>150</v>
      </c>
      <c r="D21" s="108">
        <v>174367.23436</v>
      </c>
      <c r="E21" s="108">
        <v>160566.43978000002</v>
      </c>
      <c r="F21" s="32">
        <f t="shared" si="0"/>
        <v>-7.9147866459284177E-2</v>
      </c>
      <c r="G21" s="49" t="s">
        <v>247</v>
      </c>
    </row>
    <row r="22" spans="1:7" s="42" customFormat="1">
      <c r="A22" s="34" t="s">
        <v>29</v>
      </c>
      <c r="B22" s="44" t="s">
        <v>30</v>
      </c>
      <c r="C22" s="31" t="s">
        <v>150</v>
      </c>
      <c r="D22" s="103">
        <f>SUM(D23:D28)+D33+D34</f>
        <v>204621.27983822749</v>
      </c>
      <c r="E22" s="103">
        <f>SUM(E23:E28)+E33+E34</f>
        <v>153925.32255000001</v>
      </c>
      <c r="F22" s="32">
        <f t="shared" si="0"/>
        <v>-0.24775505914295637</v>
      </c>
      <c r="G22" s="45"/>
    </row>
    <row r="23" spans="1:7" s="42" customFormat="1">
      <c r="A23" s="35" t="s">
        <v>31</v>
      </c>
      <c r="B23" s="36" t="s">
        <v>32</v>
      </c>
      <c r="C23" s="31" t="s">
        <v>150</v>
      </c>
      <c r="D23" s="105">
        <v>2375.7505200000005</v>
      </c>
      <c r="E23" s="105">
        <v>1988.6814900000002</v>
      </c>
      <c r="F23" s="32">
        <f t="shared" si="0"/>
        <v>-0.162924948028634</v>
      </c>
      <c r="G23" s="123" t="s">
        <v>247</v>
      </c>
    </row>
    <row r="24" spans="1:7" s="50" customFormat="1" ht="31.5">
      <c r="A24" s="35" t="s">
        <v>33</v>
      </c>
      <c r="B24" s="36" t="s">
        <v>34</v>
      </c>
      <c r="C24" s="31" t="s">
        <v>150</v>
      </c>
      <c r="D24" s="105">
        <v>6745.9321559314394</v>
      </c>
      <c r="E24" s="105">
        <v>5638.9560000000001</v>
      </c>
      <c r="F24" s="32">
        <f t="shared" si="0"/>
        <v>-0.16409535855739632</v>
      </c>
      <c r="G24" s="124" t="s">
        <v>306</v>
      </c>
    </row>
    <row r="25" spans="1:7" s="42" customFormat="1">
      <c r="A25" s="46" t="s">
        <v>35</v>
      </c>
      <c r="B25" s="51" t="s">
        <v>36</v>
      </c>
      <c r="C25" s="31" t="s">
        <v>150</v>
      </c>
      <c r="D25" s="105">
        <v>1999.7353700000001</v>
      </c>
      <c r="E25" s="105">
        <v>1992.5175899999999</v>
      </c>
      <c r="F25" s="32"/>
      <c r="G25" s="49"/>
    </row>
    <row r="26" spans="1:7" s="42" customFormat="1">
      <c r="A26" s="46" t="s">
        <v>37</v>
      </c>
      <c r="B26" s="49" t="s">
        <v>252</v>
      </c>
      <c r="C26" s="31" t="s">
        <v>150</v>
      </c>
      <c r="D26" s="117">
        <v>52589.392749999999</v>
      </c>
      <c r="E26" s="105">
        <v>35756.088580000003</v>
      </c>
      <c r="F26" s="32">
        <f t="shared" si="0"/>
        <v>-0.32008934292172442</v>
      </c>
      <c r="G26" s="49" t="s">
        <v>247</v>
      </c>
    </row>
    <row r="27" spans="1:7">
      <c r="A27" s="35" t="s">
        <v>38</v>
      </c>
      <c r="B27" s="52" t="s">
        <v>39</v>
      </c>
      <c r="C27" s="31" t="s">
        <v>150</v>
      </c>
      <c r="D27" s="105">
        <v>290.47299999999996</v>
      </c>
      <c r="E27" s="105">
        <v>290.16050000000001</v>
      </c>
      <c r="F27" s="32"/>
      <c r="G27" s="49" t="s">
        <v>247</v>
      </c>
    </row>
    <row r="28" spans="1:7">
      <c r="A28" s="35" t="s">
        <v>42</v>
      </c>
      <c r="B28" s="53" t="s">
        <v>43</v>
      </c>
      <c r="C28" s="31" t="s">
        <v>150</v>
      </c>
      <c r="D28" s="102">
        <f>SUM(D29:D32)</f>
        <v>25890.378729999997</v>
      </c>
      <c r="E28" s="102">
        <f>SUM(E29:E32)</f>
        <v>21290.011399999999</v>
      </c>
      <c r="F28" s="32">
        <f t="shared" si="0"/>
        <v>-0.17768636673782634</v>
      </c>
      <c r="G28" s="49"/>
    </row>
    <row r="29" spans="1:7" ht="31.5">
      <c r="A29" s="35" t="s">
        <v>44</v>
      </c>
      <c r="B29" s="54" t="s">
        <v>253</v>
      </c>
      <c r="C29" s="31" t="s">
        <v>150</v>
      </c>
      <c r="D29" s="105">
        <v>21828.073089999998</v>
      </c>
      <c r="E29" s="105">
        <v>18069.230039999999</v>
      </c>
      <c r="F29" s="32">
        <f t="shared" si="0"/>
        <v>-0.17220223858064787</v>
      </c>
      <c r="G29" s="49" t="s">
        <v>247</v>
      </c>
    </row>
    <row r="30" spans="1:7" ht="31.5">
      <c r="A30" s="35" t="s">
        <v>45</v>
      </c>
      <c r="B30" s="54" t="s">
        <v>254</v>
      </c>
      <c r="C30" s="31" t="s">
        <v>150</v>
      </c>
      <c r="D30" s="105">
        <v>2685.029</v>
      </c>
      <c r="E30" s="105">
        <v>2188.2289999999998</v>
      </c>
      <c r="F30" s="32">
        <f t="shared" si="0"/>
        <v>-0.18502593454297889</v>
      </c>
      <c r="G30" s="49" t="s">
        <v>247</v>
      </c>
    </row>
    <row r="31" spans="1:7" s="42" customFormat="1">
      <c r="A31" s="35" t="s">
        <v>46</v>
      </c>
      <c r="B31" s="55" t="s">
        <v>255</v>
      </c>
      <c r="C31" s="31" t="s">
        <v>150</v>
      </c>
      <c r="D31" s="105">
        <v>560.43664000000001</v>
      </c>
      <c r="E31" s="105">
        <v>419.92236000000003</v>
      </c>
      <c r="F31" s="32">
        <f t="shared" si="0"/>
        <v>-0.25072286494330565</v>
      </c>
      <c r="G31" s="49" t="s">
        <v>247</v>
      </c>
    </row>
    <row r="32" spans="1:7" ht="50.25" customHeight="1">
      <c r="A32" s="35" t="s">
        <v>47</v>
      </c>
      <c r="B32" s="56" t="s">
        <v>256</v>
      </c>
      <c r="C32" s="31" t="s">
        <v>150</v>
      </c>
      <c r="D32" s="105">
        <v>816.83999999999969</v>
      </c>
      <c r="E32" s="105">
        <v>612.62999999999988</v>
      </c>
      <c r="F32" s="32">
        <f t="shared" si="0"/>
        <v>-0.24999999999999989</v>
      </c>
      <c r="G32" s="57" t="s">
        <v>247</v>
      </c>
    </row>
    <row r="33" spans="1:7" s="37" customFormat="1">
      <c r="A33" s="34" t="s">
        <v>48</v>
      </c>
      <c r="B33" s="45" t="s">
        <v>171</v>
      </c>
      <c r="C33" s="112" t="s">
        <v>150</v>
      </c>
      <c r="D33" s="113">
        <v>907.48708539278618</v>
      </c>
      <c r="E33" s="113">
        <v>670.03399999999999</v>
      </c>
      <c r="F33" s="77">
        <f t="shared" si="0"/>
        <v>-0.26166001612024015</v>
      </c>
      <c r="G33" s="57" t="s">
        <v>247</v>
      </c>
    </row>
    <row r="34" spans="1:7">
      <c r="A34" s="35" t="s">
        <v>49</v>
      </c>
      <c r="B34" s="53" t="s">
        <v>50</v>
      </c>
      <c r="C34" s="31" t="s">
        <v>150</v>
      </c>
      <c r="D34" s="102">
        <f>SUM(D35:D46)</f>
        <v>113822.13022690329</v>
      </c>
      <c r="E34" s="102">
        <f>SUM(E35:E46)</f>
        <v>86298.872990000003</v>
      </c>
      <c r="F34" s="32">
        <f t="shared" si="0"/>
        <v>-0.24180936679041187</v>
      </c>
      <c r="G34" s="57"/>
    </row>
    <row r="35" spans="1:7" ht="31.5">
      <c r="A35" s="46" t="s">
        <v>51</v>
      </c>
      <c r="B35" s="59" t="s">
        <v>52</v>
      </c>
      <c r="C35" s="31" t="s">
        <v>150</v>
      </c>
      <c r="D35" s="105">
        <v>75684.844456903287</v>
      </c>
      <c r="E35" s="102">
        <v>50731.027439999998</v>
      </c>
      <c r="F35" s="32">
        <f t="shared" si="0"/>
        <v>-0.3297069207972354</v>
      </c>
      <c r="G35" s="60" t="s">
        <v>257</v>
      </c>
    </row>
    <row r="36" spans="1:7">
      <c r="A36" s="46" t="s">
        <v>53</v>
      </c>
      <c r="B36" s="55" t="s">
        <v>54</v>
      </c>
      <c r="C36" s="31" t="s">
        <v>150</v>
      </c>
      <c r="D36" s="105">
        <v>2374.1355000000003</v>
      </c>
      <c r="E36" s="102">
        <v>1974.3539000000003</v>
      </c>
      <c r="F36" s="32">
        <f t="shared" si="0"/>
        <v>-0.16839038883837931</v>
      </c>
      <c r="G36" s="57" t="s">
        <v>258</v>
      </c>
    </row>
    <row r="37" spans="1:7">
      <c r="A37" s="46" t="s">
        <v>55</v>
      </c>
      <c r="B37" s="55" t="s">
        <v>56</v>
      </c>
      <c r="C37" s="31" t="s">
        <v>150</v>
      </c>
      <c r="D37" s="105">
        <v>317</v>
      </c>
      <c r="E37" s="102">
        <v>105</v>
      </c>
      <c r="F37" s="32">
        <f t="shared" si="0"/>
        <v>-0.66876971608832814</v>
      </c>
      <c r="G37" s="57" t="s">
        <v>247</v>
      </c>
    </row>
    <row r="38" spans="1:7">
      <c r="A38" s="46" t="s">
        <v>57</v>
      </c>
      <c r="B38" s="55" t="s">
        <v>58</v>
      </c>
      <c r="C38" s="31" t="s">
        <v>150</v>
      </c>
      <c r="D38" s="105">
        <v>2192.2623899999999</v>
      </c>
      <c r="E38" s="102">
        <v>1911.55665</v>
      </c>
      <c r="F38" s="32">
        <f t="shared" si="0"/>
        <v>-0.12804386066213536</v>
      </c>
      <c r="G38" s="57" t="s">
        <v>247</v>
      </c>
    </row>
    <row r="39" spans="1:7" ht="47.25">
      <c r="A39" s="46" t="s">
        <v>59</v>
      </c>
      <c r="B39" s="56" t="s">
        <v>60</v>
      </c>
      <c r="C39" s="31" t="s">
        <v>150</v>
      </c>
      <c r="D39" s="105">
        <v>368.71750000000003</v>
      </c>
      <c r="E39" s="102">
        <v>368.71674999999999</v>
      </c>
      <c r="F39" s="32"/>
      <c r="G39" s="57" t="s">
        <v>247</v>
      </c>
    </row>
    <row r="40" spans="1:7">
      <c r="A40" s="46" t="s">
        <v>61</v>
      </c>
      <c r="B40" s="55" t="s">
        <v>62</v>
      </c>
      <c r="C40" s="31" t="s">
        <v>150</v>
      </c>
      <c r="D40" s="105">
        <v>9163.1569</v>
      </c>
      <c r="E40" s="102">
        <v>7478.6713999999993</v>
      </c>
      <c r="F40" s="32">
        <f t="shared" si="0"/>
        <v>-0.18383244097893825</v>
      </c>
      <c r="G40" s="57" t="s">
        <v>258</v>
      </c>
    </row>
    <row r="41" spans="1:7">
      <c r="A41" s="46" t="s">
        <v>63</v>
      </c>
      <c r="B41" s="55" t="s">
        <v>64</v>
      </c>
      <c r="C41" s="31" t="s">
        <v>150</v>
      </c>
      <c r="D41" s="105">
        <v>5815.9995299999991</v>
      </c>
      <c r="E41" s="102">
        <v>7266.0740299999998</v>
      </c>
      <c r="F41" s="32">
        <f t="shared" si="0"/>
        <v>0.24932507173018981</v>
      </c>
      <c r="G41" s="57" t="s">
        <v>258</v>
      </c>
    </row>
    <row r="42" spans="1:7" s="37" customFormat="1" ht="28.5" customHeight="1">
      <c r="A42" s="46" t="s">
        <v>65</v>
      </c>
      <c r="B42" s="56" t="s">
        <v>66</v>
      </c>
      <c r="C42" s="31" t="s">
        <v>150</v>
      </c>
      <c r="D42" s="105">
        <v>2315.4005999999999</v>
      </c>
      <c r="E42" s="102">
        <v>1565.7723699999999</v>
      </c>
      <c r="F42" s="32">
        <f t="shared" si="0"/>
        <v>-0.32375746555477269</v>
      </c>
      <c r="G42" s="57" t="s">
        <v>247</v>
      </c>
    </row>
    <row r="43" spans="1:7" s="37" customFormat="1" ht="31.5">
      <c r="A43" s="46" t="s">
        <v>67</v>
      </c>
      <c r="B43" s="56" t="s">
        <v>68</v>
      </c>
      <c r="C43" s="31" t="s">
        <v>150</v>
      </c>
      <c r="D43" s="105">
        <v>1268.0068200000001</v>
      </c>
      <c r="E43" s="102">
        <v>1209.5</v>
      </c>
      <c r="F43" s="32">
        <f t="shared" si="0"/>
        <v>-4.6140777066167593E-2</v>
      </c>
      <c r="G43" s="57" t="s">
        <v>247</v>
      </c>
    </row>
    <row r="44" spans="1:7">
      <c r="A44" s="46" t="s">
        <v>69</v>
      </c>
      <c r="B44" s="56" t="s">
        <v>70</v>
      </c>
      <c r="C44" s="31" t="s">
        <v>150</v>
      </c>
      <c r="D44" s="105">
        <v>10794.091</v>
      </c>
      <c r="E44" s="102">
        <v>10794.091</v>
      </c>
      <c r="F44" s="32"/>
      <c r="G44" s="119"/>
    </row>
    <row r="45" spans="1:7" ht="47.25">
      <c r="A45" s="46" t="s">
        <v>71</v>
      </c>
      <c r="B45" s="56" t="s">
        <v>72</v>
      </c>
      <c r="C45" s="31" t="s">
        <v>150</v>
      </c>
      <c r="D45" s="105">
        <v>3223.9700000000003</v>
      </c>
      <c r="E45" s="102">
        <v>2655.5950000000003</v>
      </c>
      <c r="F45" s="32">
        <f t="shared" si="0"/>
        <v>-0.17629661566329713</v>
      </c>
      <c r="G45" s="57" t="s">
        <v>247</v>
      </c>
    </row>
    <row r="46" spans="1:7" ht="31.5">
      <c r="A46" s="46" t="s">
        <v>73</v>
      </c>
      <c r="B46" s="56" t="s">
        <v>74</v>
      </c>
      <c r="C46" s="31" t="s">
        <v>150</v>
      </c>
      <c r="D46" s="105">
        <v>304.54552999999993</v>
      </c>
      <c r="E46" s="102">
        <v>238.51444999999998</v>
      </c>
      <c r="F46" s="32">
        <f t="shared" si="0"/>
        <v>-0.21681841792260081</v>
      </c>
      <c r="G46" s="57" t="s">
        <v>247</v>
      </c>
    </row>
    <row r="47" spans="1:7" s="42" customFormat="1">
      <c r="A47" s="8" t="s">
        <v>75</v>
      </c>
      <c r="B47" s="33" t="s">
        <v>76</v>
      </c>
      <c r="C47" s="31" t="s">
        <v>150</v>
      </c>
      <c r="D47" s="103">
        <f>D48+D78+D92</f>
        <v>242340.99564831352</v>
      </c>
      <c r="E47" s="103">
        <f>E48+E78+E92</f>
        <v>194258.58228</v>
      </c>
      <c r="F47" s="32">
        <f t="shared" si="0"/>
        <v>-0.1984080870827607</v>
      </c>
      <c r="G47" s="57"/>
    </row>
    <row r="48" spans="1:7">
      <c r="A48" s="34" t="s">
        <v>77</v>
      </c>
      <c r="B48" s="33" t="s">
        <v>78</v>
      </c>
      <c r="C48" s="31" t="s">
        <v>150</v>
      </c>
      <c r="D48" s="103">
        <f>SUM(D49:D54)+D57+D58+D59+D65</f>
        <v>147459.38581558299</v>
      </c>
      <c r="E48" s="103">
        <f>SUM(E49:E54)+E57+E58+E59+E65</f>
        <v>114912.59346999999</v>
      </c>
      <c r="F48" s="32">
        <f t="shared" si="0"/>
        <v>-0.22071699380524323</v>
      </c>
      <c r="G48" s="57"/>
    </row>
    <row r="49" spans="1:7">
      <c r="A49" s="35" t="s">
        <v>79</v>
      </c>
      <c r="B49" s="36" t="s">
        <v>80</v>
      </c>
      <c r="C49" s="31" t="s">
        <v>150</v>
      </c>
      <c r="D49" s="105">
        <v>80691.046764999992</v>
      </c>
      <c r="E49" s="105">
        <v>62854.760879999994</v>
      </c>
      <c r="F49" s="32">
        <f t="shared" si="0"/>
        <v>-0.22104417528434572</v>
      </c>
      <c r="G49" s="57" t="s">
        <v>247</v>
      </c>
    </row>
    <row r="50" spans="1:7">
      <c r="A50" s="35" t="s">
        <v>81</v>
      </c>
      <c r="B50" s="36" t="s">
        <v>20</v>
      </c>
      <c r="C50" s="31" t="s">
        <v>150</v>
      </c>
      <c r="D50" s="105">
        <v>6928.9304972999998</v>
      </c>
      <c r="E50" s="105">
        <v>5396.2273599999999</v>
      </c>
      <c r="F50" s="32">
        <f t="shared" si="0"/>
        <v>-0.22120342207173949</v>
      </c>
      <c r="G50" s="57" t="s">
        <v>247</v>
      </c>
    </row>
    <row r="51" spans="1:7">
      <c r="A51" s="35" t="s">
        <v>81</v>
      </c>
      <c r="B51" s="36" t="s">
        <v>260</v>
      </c>
      <c r="C51" s="31" t="s">
        <v>150</v>
      </c>
      <c r="D51" s="105">
        <v>1156.4427450000001</v>
      </c>
      <c r="E51" s="105">
        <v>883.48016999999982</v>
      </c>
      <c r="F51" s="32">
        <f t="shared" si="0"/>
        <v>-0.23603639365647988</v>
      </c>
      <c r="G51" s="57" t="s">
        <v>247</v>
      </c>
    </row>
    <row r="52" spans="1:7">
      <c r="A52" s="35" t="s">
        <v>81</v>
      </c>
      <c r="B52" s="51" t="s">
        <v>82</v>
      </c>
      <c r="C52" s="31" t="s">
        <v>150</v>
      </c>
      <c r="D52" s="105">
        <v>7232.6034</v>
      </c>
      <c r="E52" s="105">
        <v>6201.8972699999995</v>
      </c>
      <c r="F52" s="32">
        <f t="shared" si="0"/>
        <v>-0.14250831588525936</v>
      </c>
      <c r="G52" s="57" t="s">
        <v>247</v>
      </c>
    </row>
    <row r="53" spans="1:7" ht="45" customHeight="1">
      <c r="A53" s="35" t="s">
        <v>83</v>
      </c>
      <c r="B53" s="38" t="s">
        <v>84</v>
      </c>
      <c r="C53" s="31" t="s">
        <v>150</v>
      </c>
      <c r="D53" s="105">
        <v>1484.3934099999999</v>
      </c>
      <c r="E53" s="105">
        <v>1003.06913</v>
      </c>
      <c r="F53" s="32">
        <f t="shared" si="0"/>
        <v>-0.32425654597860276</v>
      </c>
      <c r="G53" s="57" t="s">
        <v>247</v>
      </c>
    </row>
    <row r="54" spans="1:7">
      <c r="A54" s="35" t="s">
        <v>85</v>
      </c>
      <c r="B54" s="36" t="s">
        <v>86</v>
      </c>
      <c r="C54" s="31" t="s">
        <v>150</v>
      </c>
      <c r="D54" s="105">
        <f>D55+D56</f>
        <v>2786.6771532829998</v>
      </c>
      <c r="E54" s="105">
        <f>E55+E56</f>
        <v>2057.5503200000003</v>
      </c>
      <c r="F54" s="32">
        <f t="shared" si="0"/>
        <v>-0.26164740053364677</v>
      </c>
      <c r="G54" s="57" t="s">
        <v>247</v>
      </c>
    </row>
    <row r="55" spans="1:7" ht="31.5">
      <c r="A55" s="61" t="s">
        <v>87</v>
      </c>
      <c r="B55" s="62" t="s">
        <v>52</v>
      </c>
      <c r="C55" s="31" t="s">
        <v>150</v>
      </c>
      <c r="D55" s="105">
        <v>1065.8109457830001</v>
      </c>
      <c r="E55" s="105">
        <v>701.55530999999996</v>
      </c>
      <c r="F55" s="32">
        <f t="shared" si="0"/>
        <v>-0.34176383459394766</v>
      </c>
      <c r="G55" s="60" t="s">
        <v>257</v>
      </c>
    </row>
    <row r="56" spans="1:7">
      <c r="A56" s="61" t="s">
        <v>88</v>
      </c>
      <c r="B56" s="62" t="s">
        <v>89</v>
      </c>
      <c r="C56" s="31" t="s">
        <v>150</v>
      </c>
      <c r="D56" s="105">
        <v>1720.8662074999997</v>
      </c>
      <c r="E56" s="105">
        <v>1355.9950100000001</v>
      </c>
      <c r="F56" s="32">
        <f t="shared" si="0"/>
        <v>-0.21202763812189029</v>
      </c>
      <c r="G56" s="41" t="s">
        <v>248</v>
      </c>
    </row>
    <row r="57" spans="1:7">
      <c r="A57" s="35" t="s">
        <v>90</v>
      </c>
      <c r="B57" s="36" t="s">
        <v>32</v>
      </c>
      <c r="C57" s="31" t="s">
        <v>150</v>
      </c>
      <c r="D57" s="105">
        <v>1487.6331499999999</v>
      </c>
      <c r="E57" s="105">
        <v>1234.7625600000001</v>
      </c>
      <c r="F57" s="32">
        <f t="shared" si="0"/>
        <v>-0.16998181977861937</v>
      </c>
      <c r="G57" s="57" t="s">
        <v>247</v>
      </c>
    </row>
    <row r="58" spans="1:7">
      <c r="A58" s="35" t="s">
        <v>91</v>
      </c>
      <c r="B58" s="36" t="s">
        <v>92</v>
      </c>
      <c r="C58" s="31" t="s">
        <v>150</v>
      </c>
      <c r="D58" s="105">
        <v>366.45567000000005</v>
      </c>
      <c r="E58" s="105">
        <v>300.10509999999999</v>
      </c>
      <c r="F58" s="32">
        <f t="shared" si="0"/>
        <v>-0.18106029032106408</v>
      </c>
      <c r="G58" s="57" t="s">
        <v>247</v>
      </c>
    </row>
    <row r="59" spans="1:7">
      <c r="A59" s="35" t="s">
        <v>93</v>
      </c>
      <c r="B59" s="36" t="s">
        <v>94</v>
      </c>
      <c r="C59" s="31" t="s">
        <v>150</v>
      </c>
      <c r="D59" s="105">
        <v>32265.621000000003</v>
      </c>
      <c r="E59" s="105">
        <f>SUM(E60:E64)</f>
        <v>24840.645</v>
      </c>
      <c r="F59" s="32">
        <f t="shared" si="0"/>
        <v>-0.23012035007787401</v>
      </c>
      <c r="G59" s="57" t="s">
        <v>247</v>
      </c>
    </row>
    <row r="60" spans="1:7">
      <c r="A60" s="35" t="s">
        <v>95</v>
      </c>
      <c r="B60" s="55" t="s">
        <v>96</v>
      </c>
      <c r="C60" s="31" t="s">
        <v>150</v>
      </c>
      <c r="D60" s="105">
        <v>21804.773000000001</v>
      </c>
      <c r="E60" s="105">
        <v>16378.252</v>
      </c>
      <c r="F60" s="32">
        <f t="shared" si="0"/>
        <v>-0.24886849315055926</v>
      </c>
      <c r="G60" s="57" t="s">
        <v>247</v>
      </c>
    </row>
    <row r="61" spans="1:7" s="42" customFormat="1">
      <c r="A61" s="35" t="s">
        <v>97</v>
      </c>
      <c r="B61" s="55" t="s">
        <v>98</v>
      </c>
      <c r="C61" s="31" t="s">
        <v>150</v>
      </c>
      <c r="D61" s="105">
        <v>46.899999999999991</v>
      </c>
      <c r="E61" s="105">
        <v>35.56</v>
      </c>
      <c r="F61" s="32">
        <f t="shared" si="0"/>
        <v>-0.24179104477611923</v>
      </c>
      <c r="G61" s="57" t="s">
        <v>247</v>
      </c>
    </row>
    <row r="62" spans="1:7">
      <c r="A62" s="35" t="s">
        <v>99</v>
      </c>
      <c r="B62" s="55" t="s">
        <v>100</v>
      </c>
      <c r="C62" s="31" t="s">
        <v>150</v>
      </c>
      <c r="D62" s="105">
        <v>2307.3330000000001</v>
      </c>
      <c r="E62" s="105">
        <v>2307.3330000000001</v>
      </c>
      <c r="F62" s="32"/>
      <c r="G62" s="57"/>
    </row>
    <row r="63" spans="1:7">
      <c r="A63" s="35" t="s">
        <v>101</v>
      </c>
      <c r="B63" s="55" t="s">
        <v>102</v>
      </c>
      <c r="C63" s="31" t="s">
        <v>150</v>
      </c>
      <c r="D63" s="105">
        <v>7946.7049999999999</v>
      </c>
      <c r="E63" s="105">
        <v>5959.59</v>
      </c>
      <c r="F63" s="32">
        <f t="shared" si="0"/>
        <v>-0.25005521156252808</v>
      </c>
      <c r="G63" s="57" t="s">
        <v>247</v>
      </c>
    </row>
    <row r="64" spans="1:7" ht="31.5">
      <c r="A64" s="35" t="s">
        <v>103</v>
      </c>
      <c r="B64" s="56" t="s">
        <v>104</v>
      </c>
      <c r="C64" s="31" t="s">
        <v>150</v>
      </c>
      <c r="D64" s="105">
        <v>159.91</v>
      </c>
      <c r="E64" s="105">
        <v>159.91</v>
      </c>
      <c r="F64" s="32"/>
      <c r="G64" s="57"/>
    </row>
    <row r="65" spans="1:7">
      <c r="A65" s="46" t="s">
        <v>105</v>
      </c>
      <c r="B65" s="51" t="s">
        <v>106</v>
      </c>
      <c r="C65" s="31" t="s">
        <v>150</v>
      </c>
      <c r="D65" s="102">
        <f>SUM(D66:D77)</f>
        <v>13059.582025</v>
      </c>
      <c r="E65" s="102">
        <f>SUM(E66:E77)</f>
        <v>10140.09568</v>
      </c>
      <c r="F65" s="32">
        <f t="shared" si="0"/>
        <v>-0.22355128513387468</v>
      </c>
      <c r="G65" s="57"/>
    </row>
    <row r="66" spans="1:7" ht="31.5">
      <c r="A66" s="35" t="s">
        <v>107</v>
      </c>
      <c r="B66" s="55" t="s">
        <v>261</v>
      </c>
      <c r="C66" s="31" t="s">
        <v>150</v>
      </c>
      <c r="D66" s="105">
        <v>2716.7288100000001</v>
      </c>
      <c r="E66" s="102">
        <v>2323.6897899999999</v>
      </c>
      <c r="F66" s="32">
        <f t="shared" si="0"/>
        <v>-0.14467363049019244</v>
      </c>
      <c r="G66" s="120" t="s">
        <v>307</v>
      </c>
    </row>
    <row r="67" spans="1:7">
      <c r="A67" s="35" t="s">
        <v>108</v>
      </c>
      <c r="B67" s="55" t="s">
        <v>64</v>
      </c>
      <c r="C67" s="31" t="s">
        <v>150</v>
      </c>
      <c r="D67" s="105">
        <v>444.37875999999994</v>
      </c>
      <c r="E67" s="102">
        <v>416.37686000000002</v>
      </c>
      <c r="F67" s="32">
        <f t="shared" si="0"/>
        <v>-6.3013587778137592E-2</v>
      </c>
      <c r="G67" s="57" t="s">
        <v>258</v>
      </c>
    </row>
    <row r="68" spans="1:7">
      <c r="A68" s="35" t="s">
        <v>109</v>
      </c>
      <c r="B68" s="55" t="s">
        <v>110</v>
      </c>
      <c r="C68" s="31" t="s">
        <v>150</v>
      </c>
      <c r="D68" s="105">
        <v>227.18814999999998</v>
      </c>
      <c r="E68" s="102">
        <v>205.36568</v>
      </c>
      <c r="F68" s="32">
        <f t="shared" si="0"/>
        <v>-9.6054613763966068E-2</v>
      </c>
      <c r="G68" s="57" t="s">
        <v>247</v>
      </c>
    </row>
    <row r="69" spans="1:7" s="50" customFormat="1" ht="33.75" customHeight="1">
      <c r="A69" s="35" t="s">
        <v>111</v>
      </c>
      <c r="B69" s="56" t="s">
        <v>112</v>
      </c>
      <c r="C69" s="31" t="s">
        <v>150</v>
      </c>
      <c r="D69" s="105">
        <v>2766.642175</v>
      </c>
      <c r="E69" s="102">
        <v>1232.7</v>
      </c>
      <c r="F69" s="32">
        <f t="shared" si="0"/>
        <v>-0.55444183886916998</v>
      </c>
      <c r="G69" s="57" t="s">
        <v>247</v>
      </c>
    </row>
    <row r="70" spans="1:7" s="50" customFormat="1">
      <c r="A70" s="35" t="s">
        <v>113</v>
      </c>
      <c r="B70" s="55" t="s">
        <v>54</v>
      </c>
      <c r="C70" s="31" t="s">
        <v>150</v>
      </c>
      <c r="D70" s="105">
        <v>49.981799999999986</v>
      </c>
      <c r="E70" s="102">
        <v>41.486049999999999</v>
      </c>
      <c r="F70" s="32">
        <f t="shared" si="0"/>
        <v>-0.16997687158125541</v>
      </c>
      <c r="G70" s="57" t="s">
        <v>258</v>
      </c>
    </row>
    <row r="71" spans="1:7" s="50" customFormat="1">
      <c r="A71" s="35" t="s">
        <v>114</v>
      </c>
      <c r="B71" s="55" t="s">
        <v>115</v>
      </c>
      <c r="C71" s="31" t="s">
        <v>150</v>
      </c>
      <c r="D71" s="105">
        <v>2063.22496</v>
      </c>
      <c r="E71" s="102">
        <v>1698.9759799999999</v>
      </c>
      <c r="F71" s="32">
        <f t="shared" ref="F71:F100" si="1">E71/D71-1</f>
        <v>-0.17654351176519312</v>
      </c>
      <c r="G71" s="57" t="s">
        <v>247</v>
      </c>
    </row>
    <row r="72" spans="1:7">
      <c r="A72" s="35" t="s">
        <v>116</v>
      </c>
      <c r="B72" s="55" t="s">
        <v>117</v>
      </c>
      <c r="C72" s="31" t="s">
        <v>150</v>
      </c>
      <c r="D72" s="105">
        <v>696.17450000000008</v>
      </c>
      <c r="E72" s="102">
        <v>10.714499999999999</v>
      </c>
      <c r="F72" s="32">
        <f t="shared" si="1"/>
        <v>-0.98460946213916201</v>
      </c>
      <c r="G72" s="57" t="s">
        <v>247</v>
      </c>
    </row>
    <row r="73" spans="1:7">
      <c r="A73" s="35" t="s">
        <v>118</v>
      </c>
      <c r="B73" s="55" t="s">
        <v>36</v>
      </c>
      <c r="C73" s="31" t="s">
        <v>150</v>
      </c>
      <c r="D73" s="105">
        <v>959.38905999999997</v>
      </c>
      <c r="E73" s="102">
        <v>1078.2226599999999</v>
      </c>
      <c r="F73" s="32">
        <f t="shared" si="1"/>
        <v>0.12386382642303628</v>
      </c>
      <c r="G73" s="57" t="s">
        <v>259</v>
      </c>
    </row>
    <row r="74" spans="1:7" s="42" customFormat="1">
      <c r="A74" s="35" t="s">
        <v>119</v>
      </c>
      <c r="B74" s="55" t="s">
        <v>120</v>
      </c>
      <c r="C74" s="31" t="s">
        <v>150</v>
      </c>
      <c r="D74" s="105">
        <v>138.40178</v>
      </c>
      <c r="E74" s="102">
        <v>98.401780000000002</v>
      </c>
      <c r="F74" s="32">
        <f t="shared" si="1"/>
        <v>-0.28901362395772656</v>
      </c>
      <c r="G74" s="57" t="s">
        <v>247</v>
      </c>
    </row>
    <row r="75" spans="1:7" s="42" customFormat="1">
      <c r="A75" s="35" t="s">
        <v>121</v>
      </c>
      <c r="B75" s="55" t="s">
        <v>122</v>
      </c>
      <c r="C75" s="31" t="s">
        <v>150</v>
      </c>
      <c r="D75" s="105">
        <v>122.91989000000002</v>
      </c>
      <c r="E75" s="102">
        <v>115.24366999999999</v>
      </c>
      <c r="F75" s="32">
        <f t="shared" si="1"/>
        <v>-6.2448965745088292E-2</v>
      </c>
      <c r="G75" s="57" t="s">
        <v>247</v>
      </c>
    </row>
    <row r="76" spans="1:7" s="42" customFormat="1" ht="47.25">
      <c r="A76" s="35" t="s">
        <v>123</v>
      </c>
      <c r="B76" s="56" t="s">
        <v>60</v>
      </c>
      <c r="C76" s="31" t="s">
        <v>150</v>
      </c>
      <c r="D76" s="105">
        <v>2255.7700000000004</v>
      </c>
      <c r="E76" s="102">
        <v>2254.0155</v>
      </c>
      <c r="F76" s="32"/>
      <c r="G76" s="57"/>
    </row>
    <row r="77" spans="1:7">
      <c r="A77" s="35" t="s">
        <v>124</v>
      </c>
      <c r="B77" s="55" t="s">
        <v>125</v>
      </c>
      <c r="C77" s="31" t="s">
        <v>150</v>
      </c>
      <c r="D77" s="105">
        <v>618.78214000000003</v>
      </c>
      <c r="E77" s="102">
        <v>664.90320999999994</v>
      </c>
      <c r="F77" s="32">
        <f t="shared" si="1"/>
        <v>7.4535231414403658E-2</v>
      </c>
      <c r="G77" s="119" t="s">
        <v>310</v>
      </c>
    </row>
    <row r="78" spans="1:7">
      <c r="A78" s="63" t="s">
        <v>126</v>
      </c>
      <c r="B78" s="64" t="s">
        <v>127</v>
      </c>
      <c r="C78" s="31" t="s">
        <v>150</v>
      </c>
      <c r="D78" s="103">
        <f>D79+D80</f>
        <v>94579.074182730517</v>
      </c>
      <c r="E78" s="103">
        <f>E79+E80</f>
        <v>79070.709809999986</v>
      </c>
      <c r="F78" s="32">
        <f t="shared" si="1"/>
        <v>-0.16397246966879542</v>
      </c>
      <c r="G78" s="57"/>
    </row>
    <row r="79" spans="1:7">
      <c r="A79" s="46" t="s">
        <v>263</v>
      </c>
      <c r="B79" s="51" t="s">
        <v>264</v>
      </c>
      <c r="C79" s="31" t="s">
        <v>150</v>
      </c>
      <c r="D79" s="105">
        <v>3382.5674400000003</v>
      </c>
      <c r="E79" s="102">
        <v>2819.12554</v>
      </c>
      <c r="F79" s="32">
        <f t="shared" si="1"/>
        <v>-0.16657225908849882</v>
      </c>
      <c r="G79" s="57" t="s">
        <v>247</v>
      </c>
    </row>
    <row r="80" spans="1:7">
      <c r="A80" s="46" t="s">
        <v>128</v>
      </c>
      <c r="B80" s="51" t="s">
        <v>50</v>
      </c>
      <c r="C80" s="31" t="s">
        <v>150</v>
      </c>
      <c r="D80" s="102">
        <f>SUM(D84:D91)+D81</f>
        <v>91196.506742730518</v>
      </c>
      <c r="E80" s="102">
        <f>E81+E84+E85+E86+E87+E88+E89+E90+E91</f>
        <v>76251.584269999992</v>
      </c>
      <c r="F80" s="32">
        <f t="shared" si="1"/>
        <v>-0.16387604094190611</v>
      </c>
      <c r="G80" s="57" t="s">
        <v>247</v>
      </c>
    </row>
    <row r="81" spans="1:7">
      <c r="A81" s="61" t="s">
        <v>129</v>
      </c>
      <c r="B81" s="51" t="s">
        <v>130</v>
      </c>
      <c r="C81" s="31" t="s">
        <v>150</v>
      </c>
      <c r="D81" s="105">
        <f>D82+D83</f>
        <v>1178.8794377305001</v>
      </c>
      <c r="E81" s="105">
        <f>E82+E83</f>
        <v>776.98847999999998</v>
      </c>
      <c r="F81" s="32">
        <f t="shared" si="1"/>
        <v>-0.34090929476570875</v>
      </c>
      <c r="G81" s="57" t="s">
        <v>247</v>
      </c>
    </row>
    <row r="82" spans="1:7" ht="31.5">
      <c r="A82" s="61" t="s">
        <v>131</v>
      </c>
      <c r="B82" s="65" t="s">
        <v>132</v>
      </c>
      <c r="C82" s="31" t="s">
        <v>150</v>
      </c>
      <c r="D82" s="105">
        <v>735.32389673050011</v>
      </c>
      <c r="E82" s="102">
        <v>472.57410999999996</v>
      </c>
      <c r="F82" s="32">
        <f t="shared" si="1"/>
        <v>-0.35732523844087616</v>
      </c>
      <c r="G82" s="60" t="s">
        <v>265</v>
      </c>
    </row>
    <row r="83" spans="1:7" s="42" customFormat="1" ht="15" customHeight="1">
      <c r="A83" s="61" t="s">
        <v>133</v>
      </c>
      <c r="B83" s="65" t="s">
        <v>134</v>
      </c>
      <c r="C83" s="31" t="s">
        <v>150</v>
      </c>
      <c r="D83" s="105">
        <v>443.55554100000001</v>
      </c>
      <c r="E83" s="102">
        <v>304.41436999999996</v>
      </c>
      <c r="F83" s="32">
        <f t="shared" si="1"/>
        <v>-0.31369503509369989</v>
      </c>
      <c r="G83" s="41" t="s">
        <v>248</v>
      </c>
    </row>
    <row r="84" spans="1:7">
      <c r="A84" s="35" t="s">
        <v>135</v>
      </c>
      <c r="B84" s="48" t="s">
        <v>266</v>
      </c>
      <c r="C84" s="31" t="s">
        <v>150</v>
      </c>
      <c r="D84" s="105">
        <v>1325.2689</v>
      </c>
      <c r="E84" s="102">
        <v>1540.1608999999999</v>
      </c>
      <c r="F84" s="32">
        <f t="shared" si="1"/>
        <v>0.16214973429165958</v>
      </c>
      <c r="G84" s="57" t="s">
        <v>312</v>
      </c>
    </row>
    <row r="85" spans="1:7">
      <c r="A85" s="35" t="s">
        <v>136</v>
      </c>
      <c r="B85" s="48" t="s">
        <v>267</v>
      </c>
      <c r="C85" s="31" t="s">
        <v>150</v>
      </c>
      <c r="D85" s="105">
        <v>406.42682999999988</v>
      </c>
      <c r="E85" s="102">
        <v>335.30939999999998</v>
      </c>
      <c r="F85" s="32">
        <f t="shared" si="1"/>
        <v>-0.1749821240886088</v>
      </c>
      <c r="G85" s="57" t="s">
        <v>247</v>
      </c>
    </row>
    <row r="86" spans="1:7" ht="63">
      <c r="A86" s="35" t="s">
        <v>137</v>
      </c>
      <c r="B86" s="48" t="s">
        <v>268</v>
      </c>
      <c r="C86" s="31" t="s">
        <v>150</v>
      </c>
      <c r="D86" s="105">
        <v>232.61037500000003</v>
      </c>
      <c r="E86" s="102">
        <v>213.33260000000001</v>
      </c>
      <c r="F86" s="32">
        <f t="shared" si="1"/>
        <v>-8.2875817555429387E-2</v>
      </c>
      <c r="G86" s="57" t="s">
        <v>259</v>
      </c>
    </row>
    <row r="87" spans="1:7">
      <c r="A87" s="35" t="s">
        <v>138</v>
      </c>
      <c r="B87" s="48" t="s">
        <v>269</v>
      </c>
      <c r="C87" s="31" t="s">
        <v>150</v>
      </c>
      <c r="D87" s="105">
        <v>741.93907999999988</v>
      </c>
      <c r="E87" s="102">
        <v>640.31733000000008</v>
      </c>
      <c r="F87" s="32">
        <f t="shared" si="1"/>
        <v>-0.13696778177529056</v>
      </c>
      <c r="G87" s="57" t="s">
        <v>258</v>
      </c>
    </row>
    <row r="88" spans="1:7" s="37" customFormat="1">
      <c r="A88" s="35" t="s">
        <v>139</v>
      </c>
      <c r="B88" s="49" t="s">
        <v>270</v>
      </c>
      <c r="C88" s="31" t="s">
        <v>150</v>
      </c>
      <c r="D88" s="105">
        <v>741.42646999999999</v>
      </c>
      <c r="E88" s="102">
        <v>620.62162000000001</v>
      </c>
      <c r="F88" s="32">
        <f t="shared" si="1"/>
        <v>-0.16293571228985115</v>
      </c>
      <c r="G88" s="57" t="s">
        <v>247</v>
      </c>
    </row>
    <row r="89" spans="1:7" s="37" customFormat="1">
      <c r="A89" s="35" t="s">
        <v>140</v>
      </c>
      <c r="B89" s="58" t="s">
        <v>271</v>
      </c>
      <c r="C89" s="31" t="s">
        <v>150</v>
      </c>
      <c r="D89" s="105">
        <v>5223.0979500000003</v>
      </c>
      <c r="E89" s="102">
        <v>4336.0758500000002</v>
      </c>
      <c r="F89" s="32">
        <f t="shared" si="1"/>
        <v>-0.16982681705212899</v>
      </c>
      <c r="G89" s="57" t="s">
        <v>258</v>
      </c>
    </row>
    <row r="90" spans="1:7" s="37" customFormat="1">
      <c r="A90" s="35" t="s">
        <v>141</v>
      </c>
      <c r="B90" s="66" t="s">
        <v>272</v>
      </c>
      <c r="C90" s="31" t="s">
        <v>150</v>
      </c>
      <c r="D90" s="105">
        <v>275.76789999999994</v>
      </c>
      <c r="E90" s="102">
        <v>229.46074000000002</v>
      </c>
      <c r="F90" s="32">
        <f t="shared" si="1"/>
        <v>-0.16792077685618934</v>
      </c>
      <c r="G90" s="57" t="s">
        <v>247</v>
      </c>
    </row>
    <row r="91" spans="1:7" s="42" customFormat="1" ht="63">
      <c r="A91" s="35" t="s">
        <v>142</v>
      </c>
      <c r="B91" s="67" t="s">
        <v>273</v>
      </c>
      <c r="C91" s="31" t="s">
        <v>150</v>
      </c>
      <c r="D91" s="105">
        <v>81071.089800000016</v>
      </c>
      <c r="E91" s="102">
        <v>67559.317349999998</v>
      </c>
      <c r="F91" s="32">
        <f t="shared" si="1"/>
        <v>-0.16666573106804361</v>
      </c>
      <c r="G91" s="57" t="s">
        <v>247</v>
      </c>
    </row>
    <row r="92" spans="1:7" s="42" customFormat="1">
      <c r="A92" s="8" t="s">
        <v>143</v>
      </c>
      <c r="B92" s="68" t="s">
        <v>237</v>
      </c>
      <c r="C92" s="31" t="s">
        <v>150</v>
      </c>
      <c r="D92" s="113">
        <v>302.53564999999992</v>
      </c>
      <c r="E92" s="113">
        <v>275.279</v>
      </c>
      <c r="F92" s="32">
        <f t="shared" si="1"/>
        <v>-9.0094010408359959E-2</v>
      </c>
      <c r="G92" s="57" t="s">
        <v>247</v>
      </c>
    </row>
    <row r="93" spans="1:7">
      <c r="A93" s="8" t="s">
        <v>144</v>
      </c>
      <c r="B93" s="44" t="s">
        <v>145</v>
      </c>
      <c r="C93" s="31" t="s">
        <v>150</v>
      </c>
      <c r="D93" s="103">
        <f>D7+D47</f>
        <v>4286048.4907282041</v>
      </c>
      <c r="E93" s="103">
        <f>E7+E47</f>
        <v>3500637.3491300005</v>
      </c>
      <c r="F93" s="32">
        <f t="shared" si="1"/>
        <v>-0.18324830978866535</v>
      </c>
      <c r="G93" s="57"/>
    </row>
    <row r="94" spans="1:7" s="70" customFormat="1">
      <c r="A94" s="8" t="s">
        <v>146</v>
      </c>
      <c r="B94" s="69" t="s">
        <v>232</v>
      </c>
      <c r="C94" s="31" t="s">
        <v>150</v>
      </c>
      <c r="D94" s="113">
        <f>D95-D93</f>
        <v>765675.93751194514</v>
      </c>
      <c r="E94" s="106">
        <f>E95-E93</f>
        <v>746662.73686999967</v>
      </c>
      <c r="F94" s="32">
        <f t="shared" si="1"/>
        <v>-2.4831916102429186E-2</v>
      </c>
      <c r="G94" s="57"/>
    </row>
    <row r="95" spans="1:7" s="37" customFormat="1">
      <c r="A95" s="113" t="s">
        <v>147</v>
      </c>
      <c r="B95" s="71" t="s">
        <v>148</v>
      </c>
      <c r="C95" s="31" t="s">
        <v>150</v>
      </c>
      <c r="D95" s="113">
        <v>5051724.4282401493</v>
      </c>
      <c r="E95" s="106">
        <v>4247300.0860000001</v>
      </c>
      <c r="F95" s="32">
        <f t="shared" si="1"/>
        <v>-0.15923757395459981</v>
      </c>
      <c r="G95" s="57"/>
    </row>
    <row r="96" spans="1:7">
      <c r="A96" s="125" t="s">
        <v>274</v>
      </c>
      <c r="B96" s="133" t="s">
        <v>149</v>
      </c>
      <c r="C96" s="72" t="s">
        <v>275</v>
      </c>
      <c r="D96" s="113">
        <v>43319.892518000008</v>
      </c>
      <c r="E96" s="106">
        <v>36385.5</v>
      </c>
      <c r="F96" s="32">
        <f t="shared" si="1"/>
        <v>-0.16007409333064881</v>
      </c>
      <c r="G96" s="57"/>
    </row>
    <row r="97" spans="1:7" ht="18" customHeight="1">
      <c r="A97" s="125"/>
      <c r="B97" s="134"/>
      <c r="C97" s="72" t="s">
        <v>150</v>
      </c>
      <c r="D97" s="73">
        <f>D95</f>
        <v>5051724.4282401493</v>
      </c>
      <c r="E97" s="109">
        <f>E95</f>
        <v>4247300.0860000001</v>
      </c>
      <c r="F97" s="32">
        <f t="shared" si="1"/>
        <v>-0.15923757395459981</v>
      </c>
      <c r="G97" s="57"/>
    </row>
    <row r="98" spans="1:7" s="42" customFormat="1">
      <c r="A98" s="74" t="s">
        <v>151</v>
      </c>
      <c r="B98" s="75" t="s">
        <v>152</v>
      </c>
      <c r="C98" s="76" t="s">
        <v>276</v>
      </c>
      <c r="D98" s="118">
        <f>D95/D96</f>
        <v>116.61442664339688</v>
      </c>
      <c r="E98" s="121">
        <f>E95/E96</f>
        <v>116.73056811092331</v>
      </c>
      <c r="F98" s="77">
        <f t="shared" si="1"/>
        <v>9.9594424866134013E-4</v>
      </c>
      <c r="G98" s="57"/>
    </row>
    <row r="99" spans="1:7" s="42" customFormat="1">
      <c r="A99" s="125" t="s">
        <v>308</v>
      </c>
      <c r="B99" s="126" t="s">
        <v>153</v>
      </c>
      <c r="C99" s="78" t="s">
        <v>154</v>
      </c>
      <c r="D99" s="78">
        <v>15.6</v>
      </c>
      <c r="E99" s="110">
        <v>13.97</v>
      </c>
      <c r="F99" s="32">
        <f t="shared" si="1"/>
        <v>-0.10448717948717945</v>
      </c>
      <c r="G99" s="79" t="s">
        <v>277</v>
      </c>
    </row>
    <row r="100" spans="1:7" s="42" customFormat="1" ht="15" customHeight="1">
      <c r="A100" s="125"/>
      <c r="B100" s="127"/>
      <c r="C100" s="73" t="s">
        <v>275</v>
      </c>
      <c r="D100" s="113">
        <v>3075.0687203791472</v>
      </c>
      <c r="E100" s="106">
        <v>2362.5949999999998</v>
      </c>
      <c r="F100" s="32">
        <f t="shared" si="1"/>
        <v>-0.23169359294555913</v>
      </c>
      <c r="G100" s="79"/>
    </row>
    <row r="101" spans="1:7">
      <c r="A101" s="28"/>
      <c r="B101" s="80"/>
      <c r="C101" s="81"/>
      <c r="D101" s="82"/>
      <c r="E101" s="28"/>
      <c r="F101" s="42"/>
    </row>
    <row r="102" spans="1:7">
      <c r="A102" s="28"/>
      <c r="B102" s="80"/>
      <c r="C102" s="81"/>
      <c r="D102" s="82"/>
      <c r="E102" s="28"/>
      <c r="F102" s="42"/>
    </row>
    <row r="103" spans="1:7">
      <c r="A103" s="28"/>
      <c r="B103" s="80"/>
      <c r="C103" s="81"/>
      <c r="D103" s="82"/>
      <c r="E103" s="28"/>
      <c r="F103" s="42"/>
    </row>
    <row r="104" spans="1:7">
      <c r="A104" s="28"/>
      <c r="B104" s="80"/>
      <c r="C104" s="81"/>
      <c r="D104" s="82"/>
      <c r="E104" s="28"/>
      <c r="F104" s="42"/>
    </row>
    <row r="105" spans="1:7">
      <c r="A105" s="28"/>
      <c r="B105" s="80"/>
      <c r="C105" s="81"/>
      <c r="D105" s="82"/>
      <c r="E105" s="28"/>
      <c r="F105" s="42"/>
    </row>
    <row r="106" spans="1:7">
      <c r="A106" s="28"/>
      <c r="B106" s="80"/>
      <c r="C106" s="81"/>
      <c r="D106" s="82"/>
      <c r="E106" s="28"/>
      <c r="F106" s="42"/>
    </row>
    <row r="107" spans="1:7">
      <c r="A107" s="28"/>
      <c r="B107" s="80"/>
      <c r="C107" s="81"/>
      <c r="D107" s="82"/>
      <c r="E107" s="28"/>
      <c r="F107" s="42"/>
    </row>
    <row r="108" spans="1:7">
      <c r="A108" s="28"/>
      <c r="B108" s="80"/>
      <c r="C108" s="81"/>
      <c r="D108" s="82"/>
      <c r="E108" s="28"/>
      <c r="F108" s="42"/>
    </row>
    <row r="109" spans="1:7">
      <c r="A109" s="28"/>
      <c r="B109" s="80"/>
      <c r="C109" s="81"/>
      <c r="D109" s="82"/>
      <c r="E109" s="28"/>
      <c r="F109" s="42"/>
    </row>
    <row r="110" spans="1:7">
      <c r="A110" s="28"/>
      <c r="B110" s="80"/>
      <c r="C110" s="81"/>
      <c r="D110" s="82"/>
      <c r="E110" s="28"/>
      <c r="F110" s="42"/>
    </row>
    <row r="111" spans="1:7">
      <c r="A111" s="28"/>
      <c r="B111" s="80"/>
      <c r="C111" s="81"/>
      <c r="D111" s="82"/>
      <c r="E111" s="28"/>
      <c r="F111" s="42"/>
    </row>
    <row r="112" spans="1:7">
      <c r="A112" s="28"/>
      <c r="B112" s="80"/>
      <c r="C112" s="81"/>
      <c r="D112" s="82"/>
      <c r="E112" s="28"/>
      <c r="F112" s="42"/>
    </row>
    <row r="113" spans="1:6">
      <c r="A113" s="28"/>
      <c r="B113" s="80"/>
      <c r="C113" s="81"/>
      <c r="D113" s="82"/>
      <c r="E113" s="28"/>
      <c r="F113" s="42"/>
    </row>
    <row r="114" spans="1:6">
      <c r="A114" s="28"/>
      <c r="B114" s="80"/>
      <c r="C114" s="81"/>
      <c r="D114" s="82"/>
      <c r="E114" s="28"/>
      <c r="F114" s="42"/>
    </row>
    <row r="115" spans="1:6">
      <c r="A115" s="28"/>
      <c r="B115" s="80"/>
      <c r="C115" s="81"/>
      <c r="D115" s="82"/>
      <c r="E115" s="28"/>
      <c r="F115" s="42"/>
    </row>
    <row r="116" spans="1:6">
      <c r="A116" s="28"/>
      <c r="B116" s="80"/>
      <c r="C116" s="81"/>
      <c r="D116" s="82"/>
      <c r="E116" s="28"/>
      <c r="F116" s="42"/>
    </row>
    <row r="117" spans="1:6">
      <c r="A117" s="28"/>
      <c r="B117" s="80"/>
      <c r="C117" s="81"/>
      <c r="D117" s="82"/>
      <c r="E117" s="28"/>
      <c r="F117" s="42"/>
    </row>
    <row r="118" spans="1:6">
      <c r="A118" s="28"/>
      <c r="B118" s="80"/>
      <c r="C118" s="81"/>
      <c r="D118" s="82"/>
      <c r="E118" s="28"/>
      <c r="F118" s="42"/>
    </row>
    <row r="119" spans="1:6">
      <c r="A119" s="28"/>
      <c r="B119" s="80"/>
      <c r="C119" s="81"/>
      <c r="D119" s="82"/>
      <c r="E119" s="28"/>
      <c r="F119" s="42"/>
    </row>
    <row r="120" spans="1:6">
      <c r="A120" s="28"/>
      <c r="B120" s="80"/>
      <c r="C120" s="81"/>
      <c r="D120" s="82"/>
      <c r="E120" s="28"/>
      <c r="F120" s="42"/>
    </row>
    <row r="121" spans="1:6">
      <c r="A121" s="28"/>
      <c r="B121" s="80"/>
      <c r="C121" s="81"/>
      <c r="D121" s="82"/>
      <c r="E121" s="28"/>
      <c r="F121" s="42"/>
    </row>
    <row r="122" spans="1:6">
      <c r="A122" s="28"/>
      <c r="B122" s="80"/>
      <c r="C122" s="81"/>
      <c r="D122" s="82"/>
      <c r="E122" s="28"/>
      <c r="F122" s="42"/>
    </row>
    <row r="123" spans="1:6">
      <c r="A123" s="28"/>
      <c r="B123" s="80"/>
      <c r="C123" s="81"/>
      <c r="D123" s="82"/>
      <c r="E123" s="28"/>
      <c r="F123" s="42"/>
    </row>
    <row r="124" spans="1:6">
      <c r="A124" s="28"/>
      <c r="B124" s="80"/>
      <c r="C124" s="81"/>
      <c r="D124" s="82"/>
      <c r="E124" s="28"/>
      <c r="F124" s="42"/>
    </row>
    <row r="125" spans="1:6">
      <c r="A125" s="28"/>
      <c r="B125" s="80"/>
      <c r="C125" s="81"/>
      <c r="D125" s="82"/>
      <c r="E125" s="28"/>
      <c r="F125" s="42"/>
    </row>
    <row r="126" spans="1:6">
      <c r="A126" s="28"/>
      <c r="B126" s="80"/>
      <c r="C126" s="81"/>
      <c r="D126" s="82"/>
      <c r="E126" s="28"/>
      <c r="F126" s="42"/>
    </row>
    <row r="127" spans="1:6">
      <c r="A127" s="28"/>
      <c r="B127" s="80"/>
      <c r="C127" s="81"/>
      <c r="D127" s="82"/>
      <c r="E127" s="28"/>
      <c r="F127" s="42"/>
    </row>
    <row r="128" spans="1:6">
      <c r="A128" s="28"/>
      <c r="B128" s="80"/>
      <c r="C128" s="81"/>
      <c r="D128" s="82"/>
      <c r="E128" s="28"/>
      <c r="F128" s="42"/>
    </row>
    <row r="129" spans="1:6">
      <c r="A129" s="28"/>
      <c r="B129" s="80"/>
      <c r="C129" s="81"/>
      <c r="D129" s="82"/>
      <c r="E129" s="28"/>
      <c r="F129" s="42"/>
    </row>
    <row r="130" spans="1:6">
      <c r="A130" s="28"/>
      <c r="B130" s="80"/>
      <c r="C130" s="81"/>
      <c r="D130" s="82"/>
      <c r="E130" s="28"/>
      <c r="F130" s="42"/>
    </row>
    <row r="131" spans="1:6">
      <c r="A131" s="28"/>
      <c r="B131" s="80"/>
      <c r="C131" s="81"/>
      <c r="D131" s="82"/>
      <c r="E131" s="28"/>
      <c r="F131" s="42"/>
    </row>
    <row r="132" spans="1:6">
      <c r="A132" s="28"/>
      <c r="B132" s="80"/>
      <c r="C132" s="81"/>
      <c r="D132" s="82"/>
      <c r="E132" s="28"/>
      <c r="F132" s="42"/>
    </row>
    <row r="133" spans="1:6">
      <c r="A133" s="28"/>
      <c r="B133" s="80"/>
      <c r="C133" s="81"/>
      <c r="D133" s="82"/>
      <c r="E133" s="28"/>
      <c r="F133" s="42"/>
    </row>
    <row r="134" spans="1:6">
      <c r="A134" s="28"/>
      <c r="B134" s="80"/>
      <c r="C134" s="81"/>
      <c r="D134" s="82"/>
      <c r="E134" s="28"/>
      <c r="F134" s="42"/>
    </row>
    <row r="135" spans="1:6">
      <c r="A135" s="28"/>
      <c r="B135" s="80"/>
      <c r="C135" s="81"/>
      <c r="D135" s="82"/>
      <c r="E135" s="28"/>
      <c r="F135" s="42"/>
    </row>
    <row r="136" spans="1:6">
      <c r="A136" s="28"/>
      <c r="B136" s="80"/>
      <c r="C136" s="81"/>
      <c r="D136" s="82"/>
      <c r="E136" s="28"/>
      <c r="F136" s="42"/>
    </row>
    <row r="137" spans="1:6">
      <c r="A137" s="28"/>
      <c r="B137" s="80"/>
      <c r="C137" s="81"/>
      <c r="D137" s="82"/>
      <c r="E137" s="28"/>
      <c r="F137" s="42"/>
    </row>
    <row r="138" spans="1:6">
      <c r="A138" s="28"/>
      <c r="B138" s="80"/>
      <c r="C138" s="81"/>
      <c r="D138" s="82"/>
      <c r="E138" s="28"/>
      <c r="F138" s="42"/>
    </row>
    <row r="139" spans="1:6">
      <c r="A139" s="28"/>
      <c r="B139" s="80"/>
      <c r="C139" s="81"/>
      <c r="D139" s="82"/>
      <c r="E139" s="28"/>
      <c r="F139" s="42"/>
    </row>
    <row r="140" spans="1:6">
      <c r="A140" s="28"/>
      <c r="B140" s="80"/>
      <c r="C140" s="81"/>
      <c r="D140" s="82"/>
      <c r="E140" s="28"/>
      <c r="F140" s="42"/>
    </row>
    <row r="141" spans="1:6">
      <c r="A141" s="28"/>
      <c r="B141" s="80"/>
      <c r="C141" s="81"/>
      <c r="D141" s="82"/>
      <c r="E141" s="28"/>
      <c r="F141" s="42"/>
    </row>
    <row r="142" spans="1:6">
      <c r="A142" s="28"/>
      <c r="B142" s="80"/>
      <c r="C142" s="81"/>
      <c r="D142" s="82"/>
      <c r="E142" s="28"/>
      <c r="F142" s="42"/>
    </row>
    <row r="143" spans="1:6">
      <c r="A143" s="28"/>
      <c r="B143" s="80"/>
      <c r="C143" s="81"/>
      <c r="D143" s="82"/>
      <c r="E143" s="28"/>
      <c r="F143" s="42"/>
    </row>
    <row r="144" spans="1:6">
      <c r="A144" s="28"/>
      <c r="B144" s="80"/>
      <c r="C144" s="81"/>
      <c r="D144" s="82"/>
      <c r="E144" s="28"/>
      <c r="F144" s="42"/>
    </row>
    <row r="145" spans="1:6">
      <c r="A145" s="28"/>
      <c r="B145" s="80"/>
      <c r="C145" s="81"/>
      <c r="D145" s="82"/>
      <c r="E145" s="28"/>
      <c r="F145" s="42"/>
    </row>
    <row r="146" spans="1:6">
      <c r="A146" s="28"/>
      <c r="B146" s="80"/>
      <c r="C146" s="81"/>
      <c r="D146" s="82"/>
      <c r="E146" s="28"/>
      <c r="F146" s="42"/>
    </row>
    <row r="147" spans="1:6">
      <c r="A147" s="28"/>
      <c r="B147" s="80"/>
      <c r="C147" s="81"/>
      <c r="D147" s="82"/>
      <c r="E147" s="28"/>
      <c r="F147" s="42"/>
    </row>
    <row r="148" spans="1:6">
      <c r="A148" s="28"/>
      <c r="B148" s="80"/>
      <c r="C148" s="81"/>
      <c r="D148" s="82"/>
      <c r="E148" s="28"/>
      <c r="F148" s="42"/>
    </row>
    <row r="149" spans="1:6">
      <c r="A149" s="28"/>
      <c r="B149" s="80"/>
      <c r="C149" s="81"/>
      <c r="D149" s="82"/>
      <c r="E149" s="28"/>
      <c r="F149" s="42"/>
    </row>
    <row r="150" spans="1:6">
      <c r="A150" s="28"/>
      <c r="B150" s="80"/>
      <c r="C150" s="81"/>
      <c r="D150" s="82"/>
      <c r="E150" s="28"/>
      <c r="F150" s="42"/>
    </row>
    <row r="151" spans="1:6">
      <c r="A151" s="28"/>
      <c r="B151" s="80"/>
      <c r="C151" s="81"/>
      <c r="D151" s="82"/>
      <c r="E151" s="28"/>
      <c r="F151" s="42"/>
    </row>
    <row r="152" spans="1:6">
      <c r="A152" s="28"/>
      <c r="B152" s="80"/>
      <c r="C152" s="81"/>
      <c r="D152" s="82"/>
      <c r="E152" s="28"/>
      <c r="F152" s="42"/>
    </row>
    <row r="153" spans="1:6">
      <c r="A153" s="28"/>
      <c r="B153" s="80"/>
      <c r="C153" s="81"/>
      <c r="D153" s="82"/>
      <c r="E153" s="28"/>
      <c r="F153" s="42"/>
    </row>
    <row r="154" spans="1:6">
      <c r="A154" s="28"/>
      <c r="B154" s="80"/>
      <c r="C154" s="81"/>
      <c r="D154" s="82"/>
      <c r="E154" s="28"/>
      <c r="F154" s="42"/>
    </row>
    <row r="155" spans="1:6">
      <c r="A155" s="28"/>
      <c r="B155" s="80"/>
      <c r="C155" s="81"/>
      <c r="D155" s="82"/>
      <c r="E155" s="28"/>
      <c r="F155" s="42"/>
    </row>
    <row r="156" spans="1:6">
      <c r="A156" s="28"/>
      <c r="B156" s="80"/>
      <c r="C156" s="81"/>
      <c r="D156" s="82"/>
      <c r="E156" s="28"/>
      <c r="F156" s="42"/>
    </row>
    <row r="157" spans="1:6">
      <c r="A157" s="28"/>
      <c r="B157" s="80"/>
      <c r="C157" s="81"/>
      <c r="D157" s="82"/>
      <c r="E157" s="28"/>
      <c r="F157" s="42"/>
    </row>
    <row r="158" spans="1:6">
      <c r="A158" s="28"/>
      <c r="B158" s="80"/>
      <c r="C158" s="81"/>
      <c r="D158" s="82"/>
      <c r="E158" s="28"/>
      <c r="F158" s="42"/>
    </row>
    <row r="159" spans="1:6">
      <c r="A159" s="28"/>
      <c r="B159" s="80"/>
      <c r="C159" s="81"/>
      <c r="D159" s="82"/>
      <c r="E159" s="28"/>
      <c r="F159" s="42"/>
    </row>
    <row r="160" spans="1:6">
      <c r="A160" s="28"/>
      <c r="B160" s="80"/>
      <c r="C160" s="81"/>
      <c r="D160" s="82"/>
      <c r="E160" s="28"/>
      <c r="F160" s="42"/>
    </row>
    <row r="161" spans="1:6">
      <c r="A161" s="28"/>
      <c r="B161" s="80"/>
      <c r="C161" s="81"/>
      <c r="D161" s="82"/>
      <c r="E161" s="28"/>
      <c r="F161" s="42"/>
    </row>
    <row r="162" spans="1:6">
      <c r="A162" s="28"/>
      <c r="B162" s="80"/>
      <c r="C162" s="81"/>
      <c r="D162" s="82"/>
      <c r="E162" s="28"/>
      <c r="F162" s="42"/>
    </row>
    <row r="163" spans="1:6">
      <c r="A163" s="28"/>
      <c r="B163" s="80"/>
      <c r="C163" s="81"/>
      <c r="D163" s="82"/>
      <c r="E163" s="28"/>
      <c r="F163" s="42"/>
    </row>
    <row r="164" spans="1:6">
      <c r="A164" s="28"/>
      <c r="B164" s="80"/>
      <c r="C164" s="81"/>
      <c r="D164" s="82"/>
      <c r="E164" s="28"/>
      <c r="F164" s="42"/>
    </row>
    <row r="165" spans="1:6">
      <c r="A165" s="28"/>
      <c r="B165" s="80"/>
      <c r="C165" s="81"/>
      <c r="D165" s="82"/>
      <c r="E165" s="28"/>
      <c r="F165" s="42"/>
    </row>
    <row r="166" spans="1:6">
      <c r="A166" s="28"/>
      <c r="B166" s="80"/>
      <c r="C166" s="81"/>
      <c r="D166" s="82"/>
      <c r="E166" s="28"/>
      <c r="F166" s="42"/>
    </row>
    <row r="167" spans="1:6">
      <c r="A167" s="28"/>
      <c r="B167" s="80"/>
      <c r="C167" s="81"/>
      <c r="D167" s="82"/>
      <c r="E167" s="28"/>
      <c r="F167" s="42"/>
    </row>
    <row r="168" spans="1:6">
      <c r="A168" s="28"/>
      <c r="B168" s="80"/>
      <c r="C168" s="81"/>
      <c r="D168" s="82"/>
      <c r="E168" s="28"/>
      <c r="F168" s="42"/>
    </row>
    <row r="169" spans="1:6">
      <c r="A169" s="28"/>
      <c r="B169" s="80"/>
      <c r="C169" s="81"/>
      <c r="D169" s="82"/>
      <c r="E169" s="28"/>
      <c r="F169" s="42"/>
    </row>
    <row r="170" spans="1:6">
      <c r="A170" s="28"/>
      <c r="B170" s="80"/>
      <c r="C170" s="81"/>
      <c r="D170" s="82"/>
      <c r="E170" s="28"/>
      <c r="F170" s="42"/>
    </row>
    <row r="171" spans="1:6">
      <c r="A171" s="28"/>
      <c r="B171" s="80"/>
      <c r="C171" s="81"/>
      <c r="D171" s="82"/>
      <c r="E171" s="28"/>
      <c r="F171" s="42"/>
    </row>
    <row r="172" spans="1:6">
      <c r="A172" s="28"/>
      <c r="B172" s="80"/>
      <c r="C172" s="81"/>
      <c r="D172" s="82"/>
      <c r="E172" s="28"/>
      <c r="F172" s="42"/>
    </row>
    <row r="173" spans="1:6">
      <c r="A173" s="28"/>
      <c r="B173" s="80"/>
      <c r="C173" s="81"/>
      <c r="D173" s="82"/>
      <c r="E173" s="28"/>
      <c r="F173" s="42"/>
    </row>
    <row r="174" spans="1:6">
      <c r="A174" s="28"/>
      <c r="B174" s="80"/>
      <c r="C174" s="81"/>
      <c r="D174" s="82"/>
      <c r="E174" s="28"/>
      <c r="F174" s="42"/>
    </row>
    <row r="175" spans="1:6">
      <c r="A175" s="28"/>
      <c r="B175" s="80"/>
      <c r="C175" s="81"/>
      <c r="D175" s="82"/>
      <c r="E175" s="28"/>
      <c r="F175" s="42"/>
    </row>
    <row r="176" spans="1:6">
      <c r="A176" s="28"/>
      <c r="B176" s="80"/>
      <c r="C176" s="81"/>
      <c r="D176" s="82"/>
      <c r="E176" s="28"/>
      <c r="F176" s="42"/>
    </row>
    <row r="177" spans="1:6">
      <c r="A177" s="28"/>
      <c r="B177" s="80"/>
      <c r="C177" s="81"/>
      <c r="D177" s="82"/>
      <c r="E177" s="28"/>
      <c r="F177" s="42"/>
    </row>
    <row r="178" spans="1:6">
      <c r="A178" s="28"/>
      <c r="B178" s="80"/>
      <c r="C178" s="81"/>
      <c r="D178" s="82"/>
      <c r="E178" s="28"/>
      <c r="F178" s="42"/>
    </row>
    <row r="179" spans="1:6">
      <c r="A179" s="28"/>
      <c r="B179" s="80"/>
      <c r="C179" s="81"/>
      <c r="D179" s="82"/>
      <c r="E179" s="28"/>
      <c r="F179" s="42"/>
    </row>
    <row r="180" spans="1:6">
      <c r="A180" s="28"/>
      <c r="B180" s="80"/>
      <c r="C180" s="81"/>
      <c r="D180" s="82"/>
      <c r="E180" s="28"/>
      <c r="F180" s="42"/>
    </row>
    <row r="181" spans="1:6">
      <c r="A181" s="28"/>
      <c r="B181" s="80"/>
      <c r="C181" s="81"/>
      <c r="D181" s="82"/>
      <c r="E181" s="28"/>
      <c r="F181" s="42"/>
    </row>
    <row r="182" spans="1:6">
      <c r="A182" s="28"/>
      <c r="B182" s="80"/>
      <c r="C182" s="81"/>
      <c r="D182" s="82"/>
      <c r="E182" s="28"/>
      <c r="F182" s="42"/>
    </row>
    <row r="183" spans="1:6">
      <c r="A183" s="28"/>
      <c r="B183" s="80"/>
      <c r="C183" s="81"/>
      <c r="D183" s="82"/>
      <c r="E183" s="28"/>
      <c r="F183" s="42"/>
    </row>
    <row r="184" spans="1:6">
      <c r="A184" s="28"/>
      <c r="B184" s="80"/>
      <c r="C184" s="81"/>
      <c r="D184" s="82"/>
      <c r="E184" s="28"/>
      <c r="F184" s="42"/>
    </row>
    <row r="185" spans="1:6">
      <c r="A185" s="28"/>
      <c r="B185" s="80"/>
      <c r="C185" s="81"/>
      <c r="D185" s="82"/>
      <c r="E185" s="28"/>
      <c r="F185" s="42"/>
    </row>
    <row r="186" spans="1:6">
      <c r="A186" s="28"/>
      <c r="B186" s="80"/>
      <c r="C186" s="81"/>
      <c r="D186" s="82"/>
      <c r="E186" s="28"/>
      <c r="F186" s="42"/>
    </row>
    <row r="187" spans="1:6">
      <c r="A187" s="28"/>
      <c r="B187" s="80"/>
      <c r="C187" s="81"/>
      <c r="D187" s="82"/>
      <c r="E187" s="28"/>
      <c r="F187" s="42"/>
    </row>
    <row r="188" spans="1:6">
      <c r="A188" s="28"/>
      <c r="B188" s="80"/>
      <c r="C188" s="81"/>
      <c r="D188" s="82"/>
      <c r="E188" s="28"/>
      <c r="F188" s="42"/>
    </row>
    <row r="189" spans="1:6">
      <c r="A189" s="28"/>
      <c r="B189" s="80"/>
      <c r="C189" s="81"/>
      <c r="D189" s="82"/>
      <c r="E189" s="28"/>
      <c r="F189" s="42"/>
    </row>
    <row r="190" spans="1:6">
      <c r="A190" s="28"/>
      <c r="B190" s="80"/>
      <c r="C190" s="81"/>
      <c r="D190" s="82"/>
      <c r="E190" s="28"/>
      <c r="F190" s="42"/>
    </row>
    <row r="191" spans="1:6">
      <c r="A191" s="28"/>
      <c r="B191" s="80"/>
      <c r="C191" s="81"/>
      <c r="D191" s="82"/>
      <c r="E191" s="28"/>
      <c r="F191" s="42"/>
    </row>
    <row r="192" spans="1:6">
      <c r="A192" s="28"/>
      <c r="B192" s="80"/>
      <c r="C192" s="81"/>
      <c r="D192" s="82"/>
      <c r="E192" s="28"/>
      <c r="F192" s="42"/>
    </row>
    <row r="193" spans="1:6">
      <c r="A193" s="28"/>
      <c r="B193" s="80"/>
      <c r="C193" s="81"/>
      <c r="D193" s="82"/>
      <c r="E193" s="28"/>
      <c r="F193" s="42"/>
    </row>
    <row r="194" spans="1:6">
      <c r="A194" s="28"/>
      <c r="B194" s="80"/>
      <c r="C194" s="81"/>
      <c r="D194" s="82"/>
      <c r="E194" s="28"/>
      <c r="F194" s="42"/>
    </row>
    <row r="195" spans="1:6">
      <c r="A195" s="28"/>
      <c r="B195" s="80"/>
      <c r="C195" s="81"/>
      <c r="D195" s="82"/>
      <c r="E195" s="28"/>
      <c r="F195" s="42"/>
    </row>
    <row r="196" spans="1:6">
      <c r="A196" s="28"/>
      <c r="B196" s="80"/>
      <c r="C196" s="81"/>
      <c r="D196" s="82"/>
      <c r="E196" s="28"/>
      <c r="F196" s="42"/>
    </row>
    <row r="197" spans="1:6">
      <c r="A197" s="28"/>
      <c r="B197" s="80"/>
      <c r="C197" s="81"/>
      <c r="D197" s="82"/>
      <c r="E197" s="28"/>
      <c r="F197" s="42"/>
    </row>
    <row r="198" spans="1:6">
      <c r="A198" s="28"/>
      <c r="B198" s="80"/>
      <c r="C198" s="81"/>
      <c r="D198" s="82"/>
      <c r="E198" s="28"/>
      <c r="F198" s="42"/>
    </row>
    <row r="199" spans="1:6">
      <c r="A199" s="28"/>
      <c r="B199" s="80"/>
      <c r="C199" s="81"/>
      <c r="D199" s="82"/>
      <c r="E199" s="28"/>
      <c r="F199" s="42"/>
    </row>
    <row r="200" spans="1:6">
      <c r="A200" s="28"/>
      <c r="B200" s="80"/>
      <c r="C200" s="81"/>
      <c r="D200" s="82"/>
      <c r="E200" s="28"/>
      <c r="F200" s="42"/>
    </row>
    <row r="201" spans="1:6">
      <c r="A201" s="28"/>
      <c r="B201" s="80"/>
      <c r="C201" s="81"/>
      <c r="D201" s="82"/>
      <c r="E201" s="28"/>
      <c r="F201" s="42"/>
    </row>
    <row r="202" spans="1:6">
      <c r="A202" s="28"/>
      <c r="B202" s="80"/>
      <c r="C202" s="81"/>
      <c r="D202" s="82"/>
      <c r="E202" s="28"/>
      <c r="F202" s="42"/>
    </row>
    <row r="203" spans="1:6">
      <c r="A203" s="28"/>
      <c r="B203" s="80"/>
      <c r="C203" s="81"/>
      <c r="D203" s="82"/>
      <c r="E203" s="28"/>
      <c r="F203" s="42"/>
    </row>
    <row r="204" spans="1:6">
      <c r="A204" s="28"/>
      <c r="B204" s="80"/>
      <c r="C204" s="81"/>
      <c r="D204" s="82"/>
      <c r="E204" s="28"/>
      <c r="F204" s="42"/>
    </row>
    <row r="205" spans="1:6">
      <c r="A205" s="28"/>
      <c r="B205" s="80"/>
      <c r="C205" s="81"/>
      <c r="D205" s="82"/>
      <c r="E205" s="28"/>
      <c r="F205" s="42"/>
    </row>
    <row r="206" spans="1:6">
      <c r="A206" s="28"/>
      <c r="B206" s="80"/>
      <c r="C206" s="81"/>
      <c r="D206" s="82"/>
      <c r="E206" s="28"/>
      <c r="F206" s="42"/>
    </row>
    <row r="207" spans="1:6">
      <c r="A207" s="28"/>
      <c r="B207" s="80"/>
      <c r="C207" s="81"/>
      <c r="D207" s="82"/>
      <c r="E207" s="28"/>
      <c r="F207" s="42"/>
    </row>
    <row r="208" spans="1:6">
      <c r="A208" s="28"/>
      <c r="B208" s="80"/>
      <c r="C208" s="81"/>
      <c r="D208" s="82"/>
      <c r="E208" s="28"/>
      <c r="F208" s="42"/>
    </row>
    <row r="209" spans="1:6">
      <c r="A209" s="28"/>
      <c r="B209" s="80"/>
      <c r="C209" s="81"/>
      <c r="D209" s="82"/>
      <c r="E209" s="28"/>
      <c r="F209" s="42"/>
    </row>
    <row r="210" spans="1:6">
      <c r="A210" s="28"/>
      <c r="B210" s="80"/>
      <c r="C210" s="81"/>
      <c r="D210" s="82"/>
      <c r="E210" s="28"/>
      <c r="F210" s="42"/>
    </row>
    <row r="211" spans="1:6">
      <c r="A211" s="28"/>
      <c r="B211" s="80"/>
      <c r="C211" s="81"/>
      <c r="D211" s="82"/>
      <c r="E211" s="28"/>
      <c r="F211" s="42"/>
    </row>
    <row r="212" spans="1:6">
      <c r="A212" s="28"/>
      <c r="B212" s="80"/>
      <c r="C212" s="81"/>
      <c r="D212" s="82"/>
      <c r="E212" s="28"/>
      <c r="F212" s="42"/>
    </row>
    <row r="213" spans="1:6">
      <c r="A213" s="28"/>
      <c r="B213" s="80"/>
      <c r="C213" s="81"/>
      <c r="D213" s="82"/>
      <c r="E213" s="28"/>
      <c r="F213" s="42"/>
    </row>
    <row r="214" spans="1:6">
      <c r="A214" s="28"/>
      <c r="B214" s="80"/>
      <c r="C214" s="81"/>
      <c r="D214" s="82"/>
      <c r="E214" s="28"/>
      <c r="F214" s="42"/>
    </row>
    <row r="215" spans="1:6">
      <c r="A215" s="28"/>
      <c r="B215" s="80"/>
      <c r="C215" s="81"/>
      <c r="D215" s="82"/>
      <c r="E215" s="28"/>
      <c r="F215" s="42"/>
    </row>
    <row r="216" spans="1:6">
      <c r="A216" s="28"/>
      <c r="B216" s="80"/>
      <c r="C216" s="81"/>
      <c r="D216" s="82"/>
      <c r="E216" s="28"/>
      <c r="F216" s="42"/>
    </row>
    <row r="217" spans="1:6">
      <c r="A217" s="28"/>
      <c r="B217" s="80"/>
      <c r="C217" s="81"/>
      <c r="D217" s="82"/>
      <c r="E217" s="28"/>
      <c r="F217" s="42"/>
    </row>
    <row r="218" spans="1:6">
      <c r="A218" s="28"/>
      <c r="B218" s="80"/>
      <c r="C218" s="81"/>
      <c r="D218" s="82"/>
      <c r="E218" s="28"/>
      <c r="F218" s="42"/>
    </row>
    <row r="219" spans="1:6">
      <c r="A219" s="28"/>
      <c r="B219" s="80"/>
      <c r="C219" s="81"/>
      <c r="D219" s="82"/>
      <c r="E219" s="28"/>
      <c r="F219" s="42"/>
    </row>
    <row r="220" spans="1:6">
      <c r="A220" s="28"/>
      <c r="B220" s="80"/>
      <c r="C220" s="81"/>
      <c r="D220" s="82"/>
      <c r="E220" s="28"/>
      <c r="F220" s="42"/>
    </row>
    <row r="221" spans="1:6">
      <c r="A221" s="28"/>
      <c r="B221" s="80"/>
      <c r="C221" s="81"/>
      <c r="D221" s="82"/>
      <c r="E221" s="28"/>
      <c r="F221" s="42"/>
    </row>
    <row r="222" spans="1:6">
      <c r="A222" s="28"/>
      <c r="B222" s="80"/>
      <c r="C222" s="81"/>
      <c r="D222" s="82"/>
      <c r="E222" s="28"/>
      <c r="F222" s="42"/>
    </row>
    <row r="223" spans="1:6">
      <c r="A223" s="28"/>
      <c r="B223" s="80"/>
      <c r="C223" s="81"/>
      <c r="D223" s="82"/>
      <c r="E223" s="28"/>
      <c r="F223" s="42"/>
    </row>
    <row r="224" spans="1:6">
      <c r="A224" s="28"/>
      <c r="B224" s="80"/>
      <c r="C224" s="81"/>
      <c r="D224" s="82"/>
      <c r="E224" s="28"/>
      <c r="F224" s="42"/>
    </row>
    <row r="225" spans="1:6">
      <c r="A225" s="28"/>
      <c r="B225" s="80"/>
      <c r="C225" s="81"/>
      <c r="D225" s="82"/>
      <c r="E225" s="28"/>
      <c r="F225" s="42"/>
    </row>
    <row r="226" spans="1:6">
      <c r="A226" s="28"/>
      <c r="B226" s="80"/>
      <c r="C226" s="81"/>
      <c r="D226" s="82"/>
      <c r="E226" s="28"/>
      <c r="F226" s="42"/>
    </row>
    <row r="227" spans="1:6">
      <c r="A227" s="28"/>
      <c r="B227" s="80"/>
      <c r="C227" s="81"/>
      <c r="D227" s="82"/>
      <c r="E227" s="28"/>
      <c r="F227" s="42"/>
    </row>
    <row r="228" spans="1:6">
      <c r="A228" s="28"/>
      <c r="B228" s="80"/>
      <c r="C228" s="81"/>
      <c r="D228" s="82"/>
      <c r="E228" s="28"/>
      <c r="F228" s="42"/>
    </row>
    <row r="229" spans="1:6">
      <c r="A229" s="28"/>
      <c r="B229" s="80"/>
      <c r="C229" s="81"/>
      <c r="D229" s="82"/>
      <c r="E229" s="28"/>
      <c r="F229" s="42"/>
    </row>
    <row r="230" spans="1:6">
      <c r="A230" s="28"/>
      <c r="B230" s="80"/>
      <c r="C230" s="81"/>
      <c r="D230" s="82"/>
      <c r="E230" s="28"/>
      <c r="F230" s="42"/>
    </row>
    <row r="231" spans="1:6">
      <c r="A231" s="28"/>
      <c r="B231" s="80"/>
      <c r="C231" s="81"/>
      <c r="D231" s="82"/>
      <c r="E231" s="28"/>
      <c r="F231" s="42"/>
    </row>
    <row r="232" spans="1:6">
      <c r="A232" s="28"/>
      <c r="B232" s="80"/>
      <c r="C232" s="81"/>
      <c r="D232" s="82"/>
      <c r="E232" s="28"/>
      <c r="F232" s="42"/>
    </row>
    <row r="233" spans="1:6">
      <c r="A233" s="28"/>
      <c r="B233" s="80"/>
      <c r="C233" s="81"/>
      <c r="D233" s="82"/>
      <c r="E233" s="28"/>
      <c r="F233" s="42"/>
    </row>
    <row r="234" spans="1:6">
      <c r="A234" s="28"/>
      <c r="B234" s="80"/>
      <c r="C234" s="81"/>
      <c r="D234" s="82"/>
      <c r="E234" s="28"/>
      <c r="F234" s="42"/>
    </row>
    <row r="235" spans="1:6">
      <c r="A235" s="28"/>
      <c r="B235" s="80"/>
      <c r="C235" s="81"/>
      <c r="D235" s="82"/>
      <c r="E235" s="28"/>
      <c r="F235" s="42"/>
    </row>
    <row r="236" spans="1:6">
      <c r="A236" s="28"/>
      <c r="B236" s="80"/>
      <c r="C236" s="81"/>
      <c r="D236" s="82"/>
      <c r="E236" s="28"/>
      <c r="F236" s="42"/>
    </row>
    <row r="237" spans="1:6">
      <c r="A237" s="28"/>
      <c r="B237" s="80"/>
      <c r="C237" s="81"/>
      <c r="D237" s="82"/>
      <c r="E237" s="28"/>
      <c r="F237" s="42"/>
    </row>
    <row r="238" spans="1:6">
      <c r="A238" s="28"/>
      <c r="B238" s="80"/>
      <c r="C238" s="81"/>
      <c r="D238" s="82"/>
      <c r="E238" s="28"/>
      <c r="F238" s="42"/>
    </row>
    <row r="239" spans="1:6">
      <c r="A239" s="28"/>
      <c r="B239" s="80"/>
      <c r="C239" s="81"/>
      <c r="D239" s="82"/>
      <c r="E239" s="28"/>
      <c r="F239" s="42"/>
    </row>
    <row r="240" spans="1:6">
      <c r="A240" s="28"/>
      <c r="B240" s="80"/>
      <c r="C240" s="81"/>
      <c r="D240" s="82"/>
      <c r="E240" s="28"/>
      <c r="F240" s="42"/>
    </row>
    <row r="241" spans="1:6">
      <c r="A241" s="28"/>
      <c r="B241" s="80"/>
      <c r="C241" s="81"/>
      <c r="D241" s="82"/>
      <c r="E241" s="28"/>
      <c r="F241" s="42"/>
    </row>
    <row r="242" spans="1:6">
      <c r="A242" s="28"/>
      <c r="B242" s="80"/>
      <c r="C242" s="81"/>
      <c r="D242" s="82"/>
      <c r="E242" s="28"/>
      <c r="F242" s="42"/>
    </row>
    <row r="243" spans="1:6">
      <c r="A243" s="28"/>
      <c r="B243" s="80"/>
      <c r="C243" s="81"/>
      <c r="D243" s="82"/>
      <c r="E243" s="28"/>
      <c r="F243" s="42"/>
    </row>
    <row r="244" spans="1:6">
      <c r="A244" s="28"/>
      <c r="B244" s="80"/>
      <c r="C244" s="81"/>
      <c r="D244" s="82"/>
      <c r="E244" s="28"/>
      <c r="F244" s="42"/>
    </row>
    <row r="245" spans="1:6">
      <c r="A245" s="28"/>
      <c r="B245" s="80"/>
      <c r="C245" s="81"/>
      <c r="D245" s="82"/>
      <c r="E245" s="28"/>
      <c r="F245" s="42"/>
    </row>
    <row r="246" spans="1:6">
      <c r="A246" s="28"/>
      <c r="B246" s="80"/>
      <c r="C246" s="81"/>
      <c r="D246" s="82"/>
      <c r="E246" s="28"/>
      <c r="F246" s="42"/>
    </row>
    <row r="247" spans="1:6">
      <c r="A247" s="28"/>
      <c r="B247" s="80"/>
      <c r="C247" s="81"/>
      <c r="D247" s="82"/>
      <c r="E247" s="28"/>
      <c r="F247" s="42"/>
    </row>
    <row r="248" spans="1:6">
      <c r="A248" s="28"/>
      <c r="B248" s="80"/>
      <c r="C248" s="81"/>
      <c r="D248" s="82"/>
      <c r="E248" s="28"/>
      <c r="F248" s="42"/>
    </row>
    <row r="249" spans="1:6">
      <c r="A249" s="28"/>
      <c r="B249" s="80"/>
      <c r="C249" s="81"/>
      <c r="D249" s="82"/>
      <c r="E249" s="28"/>
      <c r="F249" s="42"/>
    </row>
    <row r="250" spans="1:6">
      <c r="A250" s="28"/>
      <c r="B250" s="80"/>
      <c r="C250" s="81"/>
      <c r="D250" s="82"/>
      <c r="E250" s="28"/>
      <c r="F250" s="42"/>
    </row>
    <row r="251" spans="1:6">
      <c r="A251" s="28"/>
      <c r="B251" s="80"/>
      <c r="C251" s="81"/>
      <c r="D251" s="82"/>
      <c r="E251" s="28"/>
      <c r="F251" s="42"/>
    </row>
    <row r="252" spans="1:6">
      <c r="A252" s="28"/>
      <c r="B252" s="80"/>
      <c r="C252" s="81"/>
      <c r="D252" s="82"/>
      <c r="E252" s="28"/>
      <c r="F252" s="42"/>
    </row>
    <row r="253" spans="1:6">
      <c r="A253" s="28"/>
      <c r="B253" s="80"/>
      <c r="C253" s="81"/>
      <c r="D253" s="82"/>
      <c r="E253" s="28"/>
      <c r="F253" s="42"/>
    </row>
    <row r="254" spans="1:6">
      <c r="A254" s="28"/>
      <c r="B254" s="80"/>
      <c r="C254" s="81"/>
      <c r="D254" s="82"/>
      <c r="E254" s="28"/>
      <c r="F254" s="42"/>
    </row>
    <row r="255" spans="1:6">
      <c r="A255" s="28"/>
      <c r="B255" s="80"/>
      <c r="C255" s="81"/>
      <c r="D255" s="82"/>
      <c r="E255" s="28"/>
      <c r="F255" s="42"/>
    </row>
    <row r="256" spans="1:6">
      <c r="A256" s="28"/>
      <c r="B256" s="80"/>
      <c r="C256" s="81"/>
      <c r="D256" s="82"/>
      <c r="E256" s="28"/>
      <c r="F256" s="42"/>
    </row>
    <row r="257" spans="1:6">
      <c r="A257" s="28"/>
      <c r="B257" s="80"/>
      <c r="C257" s="81"/>
      <c r="D257" s="82"/>
      <c r="E257" s="28"/>
      <c r="F257" s="42"/>
    </row>
    <row r="258" spans="1:6">
      <c r="A258" s="28"/>
      <c r="B258" s="80"/>
      <c r="C258" s="81"/>
      <c r="D258" s="82"/>
      <c r="E258" s="28"/>
      <c r="F258" s="42"/>
    </row>
    <row r="259" spans="1:6">
      <c r="A259" s="28"/>
      <c r="B259" s="80"/>
      <c r="C259" s="81"/>
      <c r="D259" s="82"/>
      <c r="E259" s="28"/>
      <c r="F259" s="42"/>
    </row>
    <row r="260" spans="1:6">
      <c r="A260" s="28"/>
      <c r="B260" s="80"/>
      <c r="C260" s="81"/>
      <c r="D260" s="82"/>
      <c r="E260" s="28"/>
      <c r="F260" s="42"/>
    </row>
    <row r="261" spans="1:6">
      <c r="A261" s="28"/>
      <c r="B261" s="80"/>
      <c r="C261" s="81"/>
      <c r="D261" s="82"/>
      <c r="E261" s="28"/>
      <c r="F261" s="42"/>
    </row>
    <row r="262" spans="1:6">
      <c r="A262" s="28"/>
      <c r="B262" s="80"/>
      <c r="C262" s="81"/>
      <c r="D262" s="82"/>
      <c r="E262" s="28"/>
      <c r="F262" s="42"/>
    </row>
    <row r="263" spans="1:6">
      <c r="A263" s="28"/>
      <c r="B263" s="80"/>
      <c r="C263" s="81"/>
      <c r="D263" s="82"/>
      <c r="E263" s="28"/>
      <c r="F263" s="42"/>
    </row>
    <row r="264" spans="1:6">
      <c r="A264" s="28"/>
      <c r="B264" s="80"/>
      <c r="C264" s="81"/>
      <c r="D264" s="82"/>
      <c r="E264" s="28"/>
      <c r="F264" s="42"/>
    </row>
    <row r="265" spans="1:6">
      <c r="A265" s="28"/>
      <c r="B265" s="80"/>
      <c r="C265" s="81"/>
      <c r="D265" s="82"/>
      <c r="E265" s="28"/>
      <c r="F265" s="42"/>
    </row>
    <row r="266" spans="1:6">
      <c r="A266" s="28"/>
      <c r="B266" s="80"/>
      <c r="C266" s="81"/>
      <c r="D266" s="82"/>
      <c r="E266" s="28"/>
      <c r="F266" s="42"/>
    </row>
    <row r="267" spans="1:6">
      <c r="A267" s="28"/>
      <c r="B267" s="80"/>
      <c r="C267" s="81"/>
      <c r="D267" s="82"/>
      <c r="E267" s="28"/>
      <c r="F267" s="42"/>
    </row>
    <row r="268" spans="1:6">
      <c r="A268" s="28"/>
      <c r="B268" s="80"/>
      <c r="C268" s="81"/>
      <c r="D268" s="82"/>
      <c r="E268" s="28"/>
      <c r="F268" s="42"/>
    </row>
    <row r="269" spans="1:6">
      <c r="A269" s="28"/>
      <c r="B269" s="80"/>
      <c r="C269" s="81"/>
      <c r="D269" s="82"/>
      <c r="E269" s="28"/>
      <c r="F269" s="42"/>
    </row>
    <row r="270" spans="1:6">
      <c r="A270" s="28"/>
      <c r="B270" s="80"/>
      <c r="C270" s="81"/>
      <c r="D270" s="82"/>
      <c r="E270" s="28"/>
      <c r="F270" s="42"/>
    </row>
    <row r="271" spans="1:6">
      <c r="A271" s="28"/>
      <c r="B271" s="80"/>
      <c r="C271" s="81"/>
      <c r="D271" s="82"/>
      <c r="E271" s="28"/>
      <c r="F271" s="42"/>
    </row>
    <row r="272" spans="1:6">
      <c r="A272" s="28"/>
      <c r="B272" s="80"/>
      <c r="C272" s="81"/>
      <c r="D272" s="82"/>
      <c r="E272" s="28"/>
      <c r="F272" s="42"/>
    </row>
    <row r="273" spans="1:6">
      <c r="A273" s="28"/>
      <c r="B273" s="80"/>
      <c r="C273" s="81"/>
      <c r="D273" s="82"/>
      <c r="E273" s="28"/>
      <c r="F273" s="42"/>
    </row>
    <row r="274" spans="1:6">
      <c r="A274" s="28"/>
      <c r="B274" s="80"/>
      <c r="C274" s="81"/>
      <c r="D274" s="82"/>
      <c r="E274" s="28"/>
      <c r="F274" s="42"/>
    </row>
    <row r="275" spans="1:6">
      <c r="A275" s="28"/>
      <c r="B275" s="80"/>
      <c r="C275" s="81"/>
      <c r="D275" s="82"/>
      <c r="E275" s="28"/>
      <c r="F275" s="42"/>
    </row>
    <row r="276" spans="1:6">
      <c r="A276" s="28"/>
      <c r="B276" s="80"/>
      <c r="C276" s="81"/>
      <c r="D276" s="82"/>
      <c r="E276" s="28"/>
      <c r="F276" s="42"/>
    </row>
    <row r="277" spans="1:6">
      <c r="A277" s="28"/>
      <c r="B277" s="80"/>
      <c r="C277" s="81"/>
      <c r="D277" s="82"/>
      <c r="E277" s="28"/>
      <c r="F277" s="42"/>
    </row>
    <row r="278" spans="1:6">
      <c r="A278" s="28"/>
      <c r="B278" s="80"/>
      <c r="C278" s="81"/>
      <c r="D278" s="82"/>
      <c r="E278" s="28"/>
      <c r="F278" s="42"/>
    </row>
    <row r="279" spans="1:6">
      <c r="A279" s="28"/>
      <c r="B279" s="80"/>
      <c r="C279" s="81"/>
      <c r="D279" s="82"/>
      <c r="E279" s="28"/>
      <c r="F279" s="42"/>
    </row>
    <row r="280" spans="1:6">
      <c r="A280" s="28"/>
      <c r="B280" s="80"/>
      <c r="C280" s="81"/>
      <c r="D280" s="82"/>
      <c r="E280" s="28"/>
      <c r="F280" s="42"/>
    </row>
    <row r="281" spans="1:6">
      <c r="A281" s="28"/>
      <c r="B281" s="80"/>
      <c r="C281" s="81"/>
      <c r="D281" s="82"/>
      <c r="E281" s="28"/>
      <c r="F281" s="42"/>
    </row>
    <row r="282" spans="1:6">
      <c r="A282" s="28"/>
      <c r="B282" s="80"/>
      <c r="C282" s="81"/>
      <c r="D282" s="82"/>
      <c r="E282" s="28"/>
      <c r="F282" s="42"/>
    </row>
    <row r="283" spans="1:6">
      <c r="A283" s="28"/>
      <c r="B283" s="80"/>
      <c r="C283" s="81"/>
      <c r="D283" s="82"/>
      <c r="E283" s="28"/>
      <c r="F283" s="42"/>
    </row>
    <row r="284" spans="1:6">
      <c r="A284" s="28"/>
      <c r="B284" s="80"/>
      <c r="C284" s="81"/>
      <c r="D284" s="82"/>
      <c r="E284" s="28"/>
      <c r="F284" s="42"/>
    </row>
    <row r="285" spans="1:6">
      <c r="A285" s="28"/>
      <c r="B285" s="80"/>
      <c r="C285" s="81"/>
      <c r="D285" s="82"/>
      <c r="E285" s="28"/>
      <c r="F285" s="42"/>
    </row>
    <row r="286" spans="1:6">
      <c r="A286" s="28"/>
      <c r="B286" s="80"/>
      <c r="C286" s="81"/>
      <c r="D286" s="82"/>
      <c r="E286" s="28"/>
      <c r="F286" s="42"/>
    </row>
    <row r="287" spans="1:6">
      <c r="A287" s="28"/>
      <c r="B287" s="80"/>
      <c r="C287" s="81"/>
      <c r="D287" s="82"/>
      <c r="E287" s="28"/>
      <c r="F287" s="42"/>
    </row>
    <row r="288" spans="1:6">
      <c r="A288" s="28"/>
      <c r="B288" s="80"/>
      <c r="C288" s="81"/>
      <c r="D288" s="82"/>
      <c r="E288" s="28"/>
      <c r="F288" s="42"/>
    </row>
    <row r="289" spans="1:6">
      <c r="A289" s="28"/>
      <c r="B289" s="80"/>
      <c r="C289" s="81"/>
      <c r="D289" s="82"/>
      <c r="E289" s="28"/>
      <c r="F289" s="42"/>
    </row>
    <row r="290" spans="1:6">
      <c r="A290" s="28"/>
      <c r="B290" s="80"/>
      <c r="C290" s="81"/>
      <c r="D290" s="82"/>
      <c r="E290" s="28"/>
      <c r="F290" s="42"/>
    </row>
    <row r="291" spans="1:6">
      <c r="A291" s="28"/>
      <c r="B291" s="80"/>
      <c r="C291" s="81"/>
      <c r="D291" s="82"/>
      <c r="E291" s="28"/>
      <c r="F291" s="42"/>
    </row>
    <row r="292" spans="1:6">
      <c r="A292" s="28"/>
      <c r="B292" s="80"/>
      <c r="C292" s="81"/>
      <c r="D292" s="82"/>
      <c r="E292" s="28"/>
      <c r="F292" s="42"/>
    </row>
    <row r="293" spans="1:6">
      <c r="A293" s="28"/>
      <c r="B293" s="80"/>
      <c r="C293" s="81"/>
      <c r="D293" s="82"/>
      <c r="E293" s="28"/>
      <c r="F293" s="42"/>
    </row>
    <row r="294" spans="1:6">
      <c r="A294" s="28"/>
      <c r="B294" s="80"/>
      <c r="C294" s="81"/>
      <c r="D294" s="82"/>
      <c r="E294" s="28"/>
      <c r="F294" s="42"/>
    </row>
    <row r="295" spans="1:6">
      <c r="A295" s="28"/>
      <c r="B295" s="80"/>
      <c r="C295" s="81"/>
      <c r="D295" s="82"/>
      <c r="E295" s="28"/>
      <c r="F295" s="42"/>
    </row>
    <row r="296" spans="1:6">
      <c r="A296" s="28"/>
      <c r="B296" s="80"/>
      <c r="C296" s="81"/>
      <c r="D296" s="82"/>
      <c r="E296" s="28"/>
      <c r="F296" s="42"/>
    </row>
    <row r="297" spans="1:6">
      <c r="A297" s="28"/>
      <c r="B297" s="80"/>
      <c r="C297" s="81"/>
      <c r="D297" s="82"/>
      <c r="E297" s="28"/>
      <c r="F297" s="42"/>
    </row>
    <row r="298" spans="1:6">
      <c r="A298" s="28"/>
      <c r="B298" s="80"/>
      <c r="C298" s="81"/>
      <c r="D298" s="82"/>
      <c r="E298" s="28"/>
      <c r="F298" s="42"/>
    </row>
    <row r="299" spans="1:6">
      <c r="A299" s="28"/>
      <c r="B299" s="80"/>
      <c r="C299" s="81"/>
      <c r="D299" s="82"/>
      <c r="E299" s="28"/>
      <c r="F299" s="42"/>
    </row>
    <row r="300" spans="1:6">
      <c r="A300" s="28"/>
      <c r="B300" s="80"/>
      <c r="C300" s="81"/>
      <c r="D300" s="82"/>
      <c r="E300" s="28"/>
      <c r="F300" s="42"/>
    </row>
    <row r="301" spans="1:6">
      <c r="A301" s="28"/>
      <c r="B301" s="80"/>
      <c r="C301" s="81"/>
      <c r="D301" s="82"/>
      <c r="E301" s="28"/>
      <c r="F301" s="42"/>
    </row>
    <row r="302" spans="1:6">
      <c r="A302" s="28"/>
      <c r="B302" s="80"/>
      <c r="C302" s="81"/>
      <c r="D302" s="82"/>
      <c r="E302" s="28"/>
      <c r="F302" s="42"/>
    </row>
    <row r="303" spans="1:6">
      <c r="A303" s="28"/>
      <c r="B303" s="80"/>
      <c r="C303" s="81"/>
      <c r="D303" s="82"/>
      <c r="E303" s="28"/>
      <c r="F303" s="42"/>
    </row>
    <row r="304" spans="1:6">
      <c r="A304" s="28"/>
      <c r="B304" s="80"/>
      <c r="C304" s="81"/>
      <c r="D304" s="82"/>
      <c r="E304" s="28"/>
      <c r="F304" s="42"/>
    </row>
    <row r="305" spans="1:6">
      <c r="A305" s="28"/>
      <c r="B305" s="80"/>
      <c r="C305" s="81"/>
      <c r="D305" s="82"/>
      <c r="E305" s="28"/>
      <c r="F305" s="42"/>
    </row>
    <row r="306" spans="1:6">
      <c r="A306" s="28"/>
      <c r="B306" s="80"/>
      <c r="C306" s="81"/>
      <c r="D306" s="82"/>
      <c r="E306" s="28"/>
      <c r="F306" s="42"/>
    </row>
    <row r="307" spans="1:6">
      <c r="A307" s="28"/>
      <c r="B307" s="80"/>
      <c r="C307" s="81"/>
      <c r="D307" s="82"/>
      <c r="E307" s="28"/>
      <c r="F307" s="42"/>
    </row>
    <row r="308" spans="1:6">
      <c r="A308" s="28"/>
      <c r="B308" s="80"/>
      <c r="C308" s="81"/>
      <c r="D308" s="82"/>
      <c r="E308" s="28"/>
      <c r="F308" s="42"/>
    </row>
    <row r="309" spans="1:6">
      <c r="A309" s="28"/>
      <c r="B309" s="80"/>
      <c r="C309" s="81"/>
      <c r="D309" s="82"/>
      <c r="E309" s="28"/>
      <c r="F309" s="42"/>
    </row>
    <row r="310" spans="1:6">
      <c r="A310" s="28"/>
      <c r="B310" s="80"/>
      <c r="C310" s="81"/>
      <c r="D310" s="82"/>
      <c r="E310" s="28"/>
      <c r="F310" s="42"/>
    </row>
    <row r="311" spans="1:6">
      <c r="A311" s="28"/>
      <c r="B311" s="80"/>
      <c r="C311" s="81"/>
      <c r="D311" s="82"/>
      <c r="E311" s="28"/>
      <c r="F311" s="42"/>
    </row>
    <row r="312" spans="1:6">
      <c r="A312" s="28"/>
      <c r="B312" s="80"/>
      <c r="C312" s="81"/>
      <c r="D312" s="82"/>
      <c r="E312" s="28"/>
      <c r="F312" s="42"/>
    </row>
    <row r="313" spans="1:6">
      <c r="A313" s="28"/>
      <c r="B313" s="80"/>
      <c r="C313" s="81"/>
      <c r="D313" s="82"/>
      <c r="E313" s="28"/>
      <c r="F313" s="42"/>
    </row>
    <row r="314" spans="1:6">
      <c r="A314" s="28"/>
      <c r="B314" s="80"/>
      <c r="C314" s="81"/>
      <c r="D314" s="82"/>
      <c r="E314" s="28"/>
      <c r="F314" s="42"/>
    </row>
    <row r="315" spans="1:6">
      <c r="A315" s="28"/>
      <c r="B315" s="80"/>
      <c r="C315" s="81"/>
      <c r="D315" s="82"/>
      <c r="E315" s="28"/>
      <c r="F315" s="42"/>
    </row>
    <row r="316" spans="1:6">
      <c r="A316" s="28"/>
      <c r="B316" s="80"/>
      <c r="C316" s="81"/>
      <c r="D316" s="82"/>
      <c r="E316" s="28"/>
      <c r="F316" s="42"/>
    </row>
    <row r="317" spans="1:6">
      <c r="A317" s="28"/>
      <c r="B317" s="80"/>
      <c r="C317" s="81"/>
      <c r="D317" s="82"/>
      <c r="E317" s="28"/>
      <c r="F317" s="42"/>
    </row>
    <row r="318" spans="1:6">
      <c r="A318" s="28"/>
      <c r="B318" s="80"/>
      <c r="C318" s="81"/>
      <c r="D318" s="82"/>
      <c r="E318" s="28"/>
      <c r="F318" s="42"/>
    </row>
    <row r="319" spans="1:6">
      <c r="A319" s="28"/>
      <c r="B319" s="80"/>
      <c r="C319" s="81"/>
      <c r="D319" s="82"/>
      <c r="E319" s="28"/>
      <c r="F319" s="42"/>
    </row>
    <row r="320" spans="1:6">
      <c r="A320" s="28"/>
      <c r="B320" s="80"/>
      <c r="C320" s="81"/>
      <c r="D320" s="82"/>
      <c r="E320" s="28"/>
      <c r="F320" s="42"/>
    </row>
    <row r="321" spans="1:6">
      <c r="A321" s="28"/>
      <c r="B321" s="80"/>
      <c r="C321" s="81"/>
      <c r="D321" s="82"/>
      <c r="E321" s="28"/>
      <c r="F321" s="42"/>
    </row>
    <row r="322" spans="1:6">
      <c r="A322" s="28"/>
      <c r="B322" s="80"/>
      <c r="C322" s="81"/>
      <c r="D322" s="82"/>
      <c r="E322" s="28"/>
      <c r="F322" s="42"/>
    </row>
    <row r="323" spans="1:6">
      <c r="A323" s="28"/>
      <c r="B323" s="80"/>
      <c r="C323" s="81"/>
      <c r="D323" s="82"/>
      <c r="E323" s="28"/>
      <c r="F323" s="42"/>
    </row>
    <row r="324" spans="1:6">
      <c r="A324" s="28"/>
      <c r="B324" s="80"/>
      <c r="C324" s="81"/>
      <c r="D324" s="82"/>
      <c r="E324" s="28"/>
      <c r="F324" s="42"/>
    </row>
    <row r="325" spans="1:6">
      <c r="A325" s="28"/>
      <c r="B325" s="80"/>
      <c r="C325" s="81"/>
      <c r="D325" s="82"/>
      <c r="E325" s="28"/>
      <c r="F325" s="42"/>
    </row>
    <row r="326" spans="1:6">
      <c r="A326" s="28"/>
      <c r="B326" s="80"/>
      <c r="C326" s="81"/>
      <c r="D326" s="82"/>
      <c r="E326" s="28"/>
      <c r="F326" s="42"/>
    </row>
    <row r="327" spans="1:6">
      <c r="A327" s="28"/>
      <c r="B327" s="80"/>
      <c r="C327" s="81"/>
      <c r="D327" s="82"/>
      <c r="E327" s="28"/>
      <c r="F327" s="42"/>
    </row>
    <row r="328" spans="1:6">
      <c r="A328" s="28"/>
      <c r="B328" s="80"/>
      <c r="C328" s="81"/>
      <c r="D328" s="82"/>
      <c r="E328" s="28"/>
      <c r="F328" s="42"/>
    </row>
    <row r="329" spans="1:6">
      <c r="A329" s="28"/>
      <c r="B329" s="80"/>
      <c r="C329" s="81"/>
      <c r="D329" s="82"/>
      <c r="E329" s="28"/>
      <c r="F329" s="42"/>
    </row>
    <row r="330" spans="1:6">
      <c r="A330" s="28"/>
      <c r="B330" s="80"/>
      <c r="C330" s="81"/>
      <c r="D330" s="82"/>
      <c r="E330" s="28"/>
      <c r="F330" s="42"/>
    </row>
    <row r="331" spans="1:6">
      <c r="A331" s="28"/>
      <c r="B331" s="80"/>
      <c r="C331" s="81"/>
      <c r="D331" s="82"/>
      <c r="E331" s="28"/>
      <c r="F331" s="42"/>
    </row>
    <row r="332" spans="1:6">
      <c r="A332" s="28"/>
      <c r="B332" s="80"/>
      <c r="C332" s="81"/>
      <c r="D332" s="82"/>
      <c r="E332" s="28"/>
      <c r="F332" s="42"/>
    </row>
    <row r="333" spans="1:6">
      <c r="A333" s="28"/>
      <c r="B333" s="80"/>
      <c r="C333" s="81"/>
      <c r="D333" s="82"/>
      <c r="E333" s="28"/>
      <c r="F333" s="42"/>
    </row>
    <row r="334" spans="1:6">
      <c r="A334" s="28"/>
      <c r="B334" s="80"/>
      <c r="C334" s="81"/>
      <c r="D334" s="82"/>
      <c r="E334" s="28"/>
      <c r="F334" s="42"/>
    </row>
    <row r="335" spans="1:6">
      <c r="A335" s="28"/>
      <c r="B335" s="80"/>
      <c r="C335" s="81"/>
      <c r="D335" s="82"/>
      <c r="E335" s="28"/>
      <c r="F335" s="42"/>
    </row>
    <row r="336" spans="1:6">
      <c r="A336" s="28"/>
      <c r="B336" s="80"/>
      <c r="C336" s="81"/>
      <c r="D336" s="82"/>
      <c r="E336" s="28"/>
      <c r="F336" s="42"/>
    </row>
    <row r="337" spans="1:6">
      <c r="A337" s="28"/>
      <c r="B337" s="80"/>
      <c r="C337" s="81"/>
      <c r="D337" s="82"/>
      <c r="E337" s="28"/>
      <c r="F337" s="42"/>
    </row>
    <row r="338" spans="1:6">
      <c r="A338" s="28"/>
      <c r="B338" s="80"/>
      <c r="C338" s="81"/>
      <c r="D338" s="82"/>
      <c r="E338" s="28"/>
      <c r="F338" s="42"/>
    </row>
    <row r="339" spans="1:6">
      <c r="A339" s="28"/>
      <c r="B339" s="80"/>
      <c r="C339" s="81"/>
      <c r="D339" s="82"/>
      <c r="E339" s="28"/>
      <c r="F339" s="42"/>
    </row>
    <row r="340" spans="1:6">
      <c r="A340" s="28"/>
      <c r="B340" s="80"/>
      <c r="C340" s="81"/>
      <c r="D340" s="82"/>
      <c r="E340" s="28"/>
      <c r="F340" s="42"/>
    </row>
    <row r="341" spans="1:6">
      <c r="A341" s="28"/>
      <c r="B341" s="80"/>
      <c r="C341" s="81"/>
      <c r="D341" s="82"/>
      <c r="E341" s="28"/>
      <c r="F341" s="42"/>
    </row>
    <row r="342" spans="1:6">
      <c r="A342" s="28"/>
      <c r="B342" s="80"/>
      <c r="C342" s="81"/>
      <c r="D342" s="82"/>
      <c r="E342" s="28"/>
      <c r="F342" s="42"/>
    </row>
    <row r="343" spans="1:6">
      <c r="A343" s="28"/>
      <c r="B343" s="80"/>
      <c r="C343" s="81"/>
      <c r="D343" s="82"/>
      <c r="E343" s="28"/>
      <c r="F343" s="42"/>
    </row>
    <row r="344" spans="1:6">
      <c r="A344" s="28"/>
      <c r="B344" s="80"/>
      <c r="C344" s="81"/>
      <c r="D344" s="82"/>
      <c r="E344" s="28"/>
      <c r="F344" s="42"/>
    </row>
    <row r="345" spans="1:6">
      <c r="A345" s="28"/>
      <c r="B345" s="80"/>
      <c r="C345" s="81"/>
      <c r="D345" s="82"/>
      <c r="E345" s="28"/>
      <c r="F345" s="42"/>
    </row>
    <row r="346" spans="1:6">
      <c r="A346" s="28"/>
      <c r="B346" s="80"/>
      <c r="C346" s="81"/>
      <c r="D346" s="82"/>
      <c r="E346" s="28"/>
      <c r="F346" s="42"/>
    </row>
    <row r="347" spans="1:6">
      <c r="A347" s="28"/>
      <c r="B347" s="80"/>
      <c r="C347" s="81"/>
      <c r="D347" s="82"/>
      <c r="E347" s="28"/>
      <c r="F347" s="42"/>
    </row>
    <row r="348" spans="1:6">
      <c r="A348" s="28"/>
      <c r="B348" s="80"/>
      <c r="C348" s="81"/>
      <c r="D348" s="82"/>
      <c r="E348" s="28"/>
      <c r="F348" s="42"/>
    </row>
    <row r="349" spans="1:6">
      <c r="A349" s="28"/>
      <c r="B349" s="80"/>
      <c r="C349" s="81"/>
      <c r="D349" s="82"/>
      <c r="E349" s="28"/>
      <c r="F349" s="42"/>
    </row>
    <row r="350" spans="1:6">
      <c r="A350" s="28"/>
      <c r="B350" s="80"/>
      <c r="C350" s="81"/>
      <c r="D350" s="82"/>
      <c r="E350" s="28"/>
      <c r="F350" s="42"/>
    </row>
    <row r="351" spans="1:6">
      <c r="A351" s="28"/>
      <c r="B351" s="80"/>
      <c r="C351" s="81"/>
      <c r="D351" s="82"/>
      <c r="E351" s="28"/>
      <c r="F351" s="42"/>
    </row>
    <row r="352" spans="1:6">
      <c r="A352" s="28"/>
      <c r="B352" s="80"/>
      <c r="C352" s="81"/>
      <c r="D352" s="82"/>
      <c r="E352" s="28"/>
      <c r="F352" s="42"/>
    </row>
    <row r="353" spans="1:6">
      <c r="A353" s="28"/>
      <c r="B353" s="80"/>
      <c r="C353" s="81"/>
      <c r="D353" s="82"/>
      <c r="E353" s="28"/>
      <c r="F353" s="42"/>
    </row>
    <row r="354" spans="1:6">
      <c r="A354" s="28"/>
      <c r="B354" s="80"/>
      <c r="C354" s="81"/>
      <c r="D354" s="82"/>
      <c r="E354" s="28"/>
      <c r="F354" s="42"/>
    </row>
    <row r="355" spans="1:6">
      <c r="A355" s="28"/>
      <c r="B355" s="80"/>
      <c r="C355" s="81"/>
      <c r="D355" s="82"/>
      <c r="E355" s="28"/>
      <c r="F355" s="42"/>
    </row>
    <row r="356" spans="1:6">
      <c r="A356" s="28"/>
      <c r="B356" s="80"/>
      <c r="C356" s="81"/>
      <c r="D356" s="82"/>
      <c r="E356" s="28"/>
      <c r="F356" s="42"/>
    </row>
    <row r="357" spans="1:6">
      <c r="A357" s="28"/>
      <c r="B357" s="80"/>
      <c r="C357" s="81"/>
      <c r="D357" s="82"/>
      <c r="E357" s="28"/>
      <c r="F357" s="42"/>
    </row>
    <row r="358" spans="1:6">
      <c r="A358" s="28"/>
      <c r="B358" s="80"/>
      <c r="C358" s="81"/>
      <c r="D358" s="82"/>
      <c r="E358" s="28"/>
      <c r="F358" s="42"/>
    </row>
    <row r="359" spans="1:6">
      <c r="A359" s="28"/>
      <c r="B359" s="80"/>
      <c r="C359" s="81"/>
      <c r="D359" s="82"/>
      <c r="E359" s="28"/>
      <c r="F359" s="42"/>
    </row>
    <row r="360" spans="1:6">
      <c r="A360" s="28"/>
      <c r="B360" s="80"/>
      <c r="C360" s="81"/>
      <c r="D360" s="82"/>
      <c r="E360" s="28"/>
      <c r="F360" s="42"/>
    </row>
    <row r="361" spans="1:6">
      <c r="A361" s="28"/>
      <c r="B361" s="80"/>
      <c r="C361" s="81"/>
      <c r="D361" s="82"/>
      <c r="E361" s="28"/>
      <c r="F361" s="42"/>
    </row>
    <row r="362" spans="1:6">
      <c r="A362" s="28"/>
      <c r="B362" s="80"/>
      <c r="C362" s="81"/>
      <c r="D362" s="82"/>
      <c r="E362" s="28"/>
      <c r="F362" s="42"/>
    </row>
    <row r="363" spans="1:6">
      <c r="A363" s="28"/>
      <c r="B363" s="80"/>
      <c r="C363" s="81"/>
      <c r="D363" s="82"/>
      <c r="E363" s="28"/>
      <c r="F363" s="42"/>
    </row>
    <row r="364" spans="1:6">
      <c r="A364" s="28"/>
      <c r="B364" s="80"/>
      <c r="C364" s="81"/>
      <c r="D364" s="82"/>
      <c r="E364" s="28"/>
      <c r="F364" s="42"/>
    </row>
    <row r="365" spans="1:6">
      <c r="A365" s="28"/>
      <c r="B365" s="80"/>
      <c r="C365" s="81"/>
      <c r="D365" s="82"/>
      <c r="E365" s="28"/>
      <c r="F365" s="42"/>
    </row>
    <row r="366" spans="1:6">
      <c r="A366" s="28"/>
      <c r="B366" s="80"/>
      <c r="C366" s="81"/>
      <c r="D366" s="82"/>
      <c r="E366" s="28"/>
      <c r="F366" s="42"/>
    </row>
    <row r="367" spans="1:6">
      <c r="A367" s="28"/>
      <c r="B367" s="80"/>
      <c r="C367" s="81"/>
      <c r="D367" s="82"/>
      <c r="E367" s="28"/>
      <c r="F367" s="42"/>
    </row>
    <row r="368" spans="1:6">
      <c r="A368" s="28"/>
      <c r="B368" s="80"/>
      <c r="C368" s="81"/>
      <c r="D368" s="82"/>
      <c r="E368" s="28"/>
      <c r="F368" s="42"/>
    </row>
    <row r="369" spans="1:6">
      <c r="A369" s="28"/>
      <c r="B369" s="80"/>
      <c r="C369" s="81"/>
      <c r="D369" s="82"/>
      <c r="E369" s="28"/>
      <c r="F369" s="42"/>
    </row>
    <row r="370" spans="1:6">
      <c r="A370" s="28"/>
      <c r="B370" s="80"/>
      <c r="C370" s="81"/>
      <c r="D370" s="82"/>
      <c r="E370" s="28"/>
      <c r="F370" s="42"/>
    </row>
    <row r="371" spans="1:6">
      <c r="A371" s="28"/>
      <c r="B371" s="80"/>
      <c r="C371" s="81"/>
      <c r="D371" s="82"/>
      <c r="E371" s="28"/>
      <c r="F371" s="42"/>
    </row>
    <row r="372" spans="1:6">
      <c r="A372" s="28"/>
      <c r="B372" s="80"/>
      <c r="C372" s="81"/>
      <c r="D372" s="82"/>
      <c r="E372" s="28"/>
      <c r="F372" s="42"/>
    </row>
    <row r="373" spans="1:6">
      <c r="A373" s="28"/>
      <c r="B373" s="80"/>
      <c r="C373" s="81"/>
      <c r="D373" s="82"/>
      <c r="E373" s="28"/>
      <c r="F373" s="42"/>
    </row>
    <row r="374" spans="1:6">
      <c r="A374" s="28"/>
      <c r="B374" s="80"/>
      <c r="C374" s="81"/>
      <c r="D374" s="82"/>
      <c r="E374" s="28"/>
      <c r="F374" s="42"/>
    </row>
    <row r="375" spans="1:6">
      <c r="A375" s="28"/>
      <c r="B375" s="80"/>
      <c r="C375" s="81"/>
      <c r="D375" s="82"/>
      <c r="E375" s="28"/>
      <c r="F375" s="42"/>
    </row>
    <row r="376" spans="1:6">
      <c r="A376" s="28"/>
      <c r="B376" s="80"/>
      <c r="C376" s="81"/>
      <c r="D376" s="82"/>
      <c r="E376" s="28"/>
      <c r="F376" s="42"/>
    </row>
    <row r="377" spans="1:6">
      <c r="A377" s="28"/>
      <c r="B377" s="80"/>
      <c r="C377" s="81"/>
      <c r="D377" s="82"/>
      <c r="E377" s="28"/>
      <c r="F377" s="42"/>
    </row>
    <row r="378" spans="1:6">
      <c r="A378" s="28"/>
      <c r="B378" s="80"/>
      <c r="C378" s="81"/>
      <c r="D378" s="82"/>
      <c r="E378" s="28"/>
      <c r="F378" s="42"/>
    </row>
    <row r="379" spans="1:6">
      <c r="A379" s="28"/>
      <c r="B379" s="80"/>
      <c r="C379" s="81"/>
      <c r="D379" s="82"/>
      <c r="E379" s="28"/>
      <c r="F379" s="42"/>
    </row>
    <row r="380" spans="1:6">
      <c r="A380" s="28"/>
      <c r="B380" s="80"/>
      <c r="C380" s="81"/>
      <c r="D380" s="82"/>
      <c r="E380" s="28"/>
      <c r="F380" s="42"/>
    </row>
    <row r="381" spans="1:6">
      <c r="A381" s="28"/>
      <c r="B381" s="80"/>
      <c r="C381" s="81"/>
      <c r="D381" s="82"/>
      <c r="E381" s="28"/>
      <c r="F381" s="42"/>
    </row>
    <row r="382" spans="1:6">
      <c r="A382" s="28"/>
      <c r="B382" s="80"/>
      <c r="C382" s="81"/>
      <c r="D382" s="82"/>
      <c r="E382" s="28"/>
      <c r="F382" s="42"/>
    </row>
    <row r="383" spans="1:6">
      <c r="A383" s="28"/>
      <c r="B383" s="80"/>
      <c r="C383" s="81"/>
      <c r="D383" s="82"/>
      <c r="E383" s="28"/>
      <c r="F383" s="42"/>
    </row>
    <row r="384" spans="1:6">
      <c r="A384" s="28"/>
      <c r="B384" s="80"/>
      <c r="C384" s="81"/>
      <c r="D384" s="82"/>
      <c r="E384" s="28"/>
      <c r="F384" s="42"/>
    </row>
    <row r="385" spans="1:6">
      <c r="A385" s="28"/>
      <c r="B385" s="80"/>
      <c r="C385" s="81"/>
      <c r="D385" s="82"/>
      <c r="E385" s="28"/>
      <c r="F385" s="42"/>
    </row>
    <row r="386" spans="1:6">
      <c r="A386" s="28"/>
      <c r="B386" s="80"/>
      <c r="C386" s="81"/>
      <c r="D386" s="82"/>
      <c r="E386" s="28"/>
      <c r="F386" s="42"/>
    </row>
    <row r="387" spans="1:6">
      <c r="A387" s="28"/>
      <c r="B387" s="80"/>
      <c r="C387" s="81"/>
      <c r="D387" s="82"/>
      <c r="E387" s="28"/>
      <c r="F387" s="42"/>
    </row>
    <row r="388" spans="1:6">
      <c r="A388" s="28"/>
      <c r="B388" s="80"/>
      <c r="C388" s="81"/>
      <c r="D388" s="82"/>
      <c r="E388" s="28"/>
      <c r="F388" s="42"/>
    </row>
    <row r="389" spans="1:6">
      <c r="A389" s="28"/>
      <c r="B389" s="80"/>
      <c r="C389" s="81"/>
      <c r="D389" s="82"/>
      <c r="E389" s="28"/>
      <c r="F389" s="42"/>
    </row>
    <row r="390" spans="1:6">
      <c r="A390" s="28"/>
      <c r="B390" s="80"/>
      <c r="C390" s="81"/>
      <c r="D390" s="82"/>
      <c r="E390" s="28"/>
      <c r="F390" s="42"/>
    </row>
    <row r="391" spans="1:6">
      <c r="A391" s="28"/>
      <c r="B391" s="80"/>
      <c r="C391" s="81"/>
      <c r="D391" s="82"/>
      <c r="E391" s="28"/>
      <c r="F391" s="42"/>
    </row>
    <row r="392" spans="1:6">
      <c r="A392" s="28"/>
      <c r="B392" s="80"/>
      <c r="C392" s="81"/>
      <c r="D392" s="82"/>
      <c r="E392" s="28"/>
      <c r="F392" s="42"/>
    </row>
    <row r="393" spans="1:6">
      <c r="A393" s="28"/>
      <c r="B393" s="80"/>
      <c r="C393" s="81"/>
      <c r="D393" s="82"/>
      <c r="E393" s="28"/>
      <c r="F393" s="42"/>
    </row>
    <row r="394" spans="1:6">
      <c r="A394" s="28"/>
      <c r="B394" s="80"/>
      <c r="C394" s="81"/>
      <c r="D394" s="82"/>
      <c r="E394" s="28"/>
      <c r="F394" s="42"/>
    </row>
    <row r="395" spans="1:6">
      <c r="A395" s="28"/>
      <c r="B395" s="80"/>
      <c r="C395" s="81"/>
      <c r="D395" s="82"/>
      <c r="E395" s="28"/>
      <c r="F395" s="42"/>
    </row>
    <row r="396" spans="1:6">
      <c r="A396" s="28"/>
      <c r="B396" s="80"/>
      <c r="C396" s="81"/>
      <c r="D396" s="82"/>
      <c r="E396" s="28"/>
      <c r="F396" s="42"/>
    </row>
    <row r="397" spans="1:6">
      <c r="A397" s="28"/>
      <c r="B397" s="80"/>
      <c r="C397" s="81"/>
      <c r="D397" s="82"/>
      <c r="E397" s="28"/>
      <c r="F397" s="42"/>
    </row>
    <row r="398" spans="1:6">
      <c r="A398" s="28"/>
      <c r="B398" s="80"/>
      <c r="C398" s="81"/>
      <c r="D398" s="82"/>
      <c r="E398" s="28"/>
      <c r="F398" s="42"/>
    </row>
    <row r="399" spans="1:6">
      <c r="A399" s="28"/>
      <c r="B399" s="80"/>
      <c r="C399" s="81"/>
      <c r="D399" s="82"/>
      <c r="E399" s="28"/>
      <c r="F399" s="42"/>
    </row>
    <row r="400" spans="1:6">
      <c r="A400" s="28"/>
      <c r="B400" s="80"/>
      <c r="C400" s="81"/>
      <c r="D400" s="82"/>
      <c r="E400" s="28"/>
      <c r="F400" s="42"/>
    </row>
    <row r="401" spans="1:6">
      <c r="A401" s="28"/>
      <c r="B401" s="80"/>
      <c r="C401" s="81"/>
      <c r="D401" s="82"/>
      <c r="E401" s="28"/>
      <c r="F401" s="42"/>
    </row>
    <row r="402" spans="1:6">
      <c r="A402" s="28"/>
      <c r="B402" s="80"/>
      <c r="C402" s="81"/>
      <c r="D402" s="82"/>
      <c r="E402" s="28"/>
      <c r="F402" s="42"/>
    </row>
    <row r="403" spans="1:6">
      <c r="A403" s="28"/>
      <c r="B403" s="80"/>
      <c r="C403" s="81"/>
      <c r="D403" s="82"/>
      <c r="E403" s="28"/>
      <c r="F403" s="42"/>
    </row>
    <row r="404" spans="1:6">
      <c r="A404" s="28"/>
      <c r="B404" s="80"/>
      <c r="C404" s="81"/>
      <c r="D404" s="82"/>
      <c r="E404" s="28"/>
      <c r="F404" s="42"/>
    </row>
    <row r="405" spans="1:6">
      <c r="A405" s="28"/>
      <c r="B405" s="80"/>
      <c r="C405" s="81"/>
      <c r="D405" s="82"/>
      <c r="E405" s="28"/>
      <c r="F405" s="42"/>
    </row>
    <row r="406" spans="1:6">
      <c r="A406" s="28"/>
      <c r="B406" s="80"/>
      <c r="C406" s="81"/>
      <c r="D406" s="82"/>
      <c r="E406" s="28"/>
      <c r="F406" s="42"/>
    </row>
    <row r="407" spans="1:6">
      <c r="A407" s="28"/>
      <c r="B407" s="80"/>
      <c r="C407" s="81"/>
      <c r="D407" s="82"/>
      <c r="E407" s="28"/>
      <c r="F407" s="42"/>
    </row>
    <row r="408" spans="1:6">
      <c r="A408" s="28"/>
      <c r="B408" s="80"/>
      <c r="C408" s="81"/>
      <c r="D408" s="82"/>
      <c r="E408" s="28"/>
      <c r="F408" s="42"/>
    </row>
    <row r="409" spans="1:6">
      <c r="A409" s="28"/>
      <c r="B409" s="80"/>
      <c r="C409" s="81"/>
      <c r="D409" s="82"/>
      <c r="E409" s="28"/>
      <c r="F409" s="42"/>
    </row>
    <row r="410" spans="1:6">
      <c r="A410" s="28"/>
      <c r="B410" s="80"/>
      <c r="C410" s="81"/>
      <c r="D410" s="82"/>
      <c r="E410" s="28"/>
      <c r="F410" s="42"/>
    </row>
    <row r="411" spans="1:6">
      <c r="A411" s="28"/>
      <c r="B411" s="80"/>
      <c r="C411" s="81"/>
      <c r="D411" s="82"/>
      <c r="E411" s="28"/>
      <c r="F411" s="42"/>
    </row>
    <row r="412" spans="1:6">
      <c r="A412" s="28"/>
      <c r="B412" s="80"/>
      <c r="C412" s="81"/>
      <c r="D412" s="82"/>
      <c r="E412" s="28"/>
      <c r="F412" s="42"/>
    </row>
    <row r="413" spans="1:6">
      <c r="A413" s="28"/>
      <c r="B413" s="80"/>
      <c r="C413" s="81"/>
      <c r="D413" s="82"/>
      <c r="E413" s="28"/>
      <c r="F413" s="42"/>
    </row>
    <row r="414" spans="1:6">
      <c r="A414" s="28"/>
      <c r="B414" s="80"/>
      <c r="C414" s="81"/>
      <c r="D414" s="82"/>
      <c r="E414" s="28"/>
      <c r="F414" s="42"/>
    </row>
    <row r="415" spans="1:6">
      <c r="A415" s="28"/>
      <c r="B415" s="80"/>
      <c r="C415" s="81"/>
      <c r="D415" s="82"/>
      <c r="E415" s="28"/>
      <c r="F415" s="42"/>
    </row>
    <row r="416" spans="1:6">
      <c r="A416" s="28"/>
      <c r="B416" s="80"/>
      <c r="C416" s="81"/>
      <c r="D416" s="82"/>
      <c r="E416" s="28"/>
      <c r="F416" s="42"/>
    </row>
    <row r="417" spans="1:6">
      <c r="A417" s="28"/>
      <c r="B417" s="80"/>
      <c r="C417" s="81"/>
      <c r="D417" s="82"/>
      <c r="E417" s="28"/>
      <c r="F417" s="42"/>
    </row>
    <row r="418" spans="1:6">
      <c r="A418" s="28"/>
      <c r="B418" s="80"/>
      <c r="C418" s="81"/>
      <c r="D418" s="82"/>
      <c r="E418" s="28"/>
      <c r="F418" s="42"/>
    </row>
    <row r="419" spans="1:6">
      <c r="A419" s="28"/>
      <c r="B419" s="80"/>
      <c r="C419" s="81"/>
      <c r="D419" s="82"/>
      <c r="E419" s="28"/>
      <c r="F419" s="42"/>
    </row>
    <row r="420" spans="1:6">
      <c r="A420" s="28"/>
      <c r="B420" s="80"/>
      <c r="C420" s="81"/>
      <c r="D420" s="82"/>
      <c r="E420" s="28"/>
      <c r="F420" s="42"/>
    </row>
    <row r="421" spans="1:6">
      <c r="A421" s="28"/>
      <c r="B421" s="80"/>
      <c r="C421" s="81"/>
      <c r="D421" s="82"/>
      <c r="E421" s="28"/>
      <c r="F421" s="42"/>
    </row>
    <row r="422" spans="1:6">
      <c r="A422" s="28"/>
      <c r="B422" s="80"/>
      <c r="C422" s="81"/>
      <c r="D422" s="82"/>
      <c r="E422" s="28"/>
      <c r="F422" s="42"/>
    </row>
    <row r="423" spans="1:6">
      <c r="A423" s="28"/>
      <c r="B423" s="80"/>
      <c r="C423" s="81"/>
      <c r="D423" s="82"/>
      <c r="E423" s="28"/>
      <c r="F423" s="42"/>
    </row>
    <row r="424" spans="1:6">
      <c r="A424" s="28"/>
      <c r="B424" s="80"/>
      <c r="C424" s="81"/>
      <c r="D424" s="82"/>
      <c r="E424" s="28"/>
      <c r="F424" s="42"/>
    </row>
    <row r="425" spans="1:6">
      <c r="A425" s="28"/>
      <c r="B425" s="80"/>
      <c r="C425" s="81"/>
      <c r="D425" s="82"/>
      <c r="E425" s="28"/>
      <c r="F425" s="42"/>
    </row>
    <row r="426" spans="1:6">
      <c r="A426" s="28"/>
      <c r="B426" s="80"/>
      <c r="C426" s="81"/>
      <c r="D426" s="82"/>
      <c r="E426" s="28"/>
      <c r="F426" s="42"/>
    </row>
    <row r="427" spans="1:6">
      <c r="A427" s="28"/>
      <c r="B427" s="80"/>
      <c r="C427" s="81"/>
      <c r="D427" s="82"/>
      <c r="E427" s="28"/>
      <c r="F427" s="42"/>
    </row>
    <row r="428" spans="1:6">
      <c r="A428" s="28"/>
      <c r="B428" s="80"/>
      <c r="C428" s="81"/>
      <c r="D428" s="82"/>
      <c r="E428" s="28"/>
      <c r="F428" s="42"/>
    </row>
    <row r="429" spans="1:6">
      <c r="A429" s="28"/>
      <c r="B429" s="80"/>
      <c r="C429" s="81"/>
      <c r="D429" s="82"/>
      <c r="E429" s="28"/>
      <c r="F429" s="42"/>
    </row>
    <row r="430" spans="1:6">
      <c r="A430" s="28"/>
      <c r="B430" s="80"/>
      <c r="C430" s="81"/>
      <c r="D430" s="82"/>
      <c r="E430" s="28"/>
      <c r="F430" s="42"/>
    </row>
    <row r="431" spans="1:6">
      <c r="A431" s="28"/>
      <c r="B431" s="80"/>
      <c r="C431" s="81"/>
      <c r="D431" s="82"/>
      <c r="E431" s="28"/>
      <c r="F431" s="42"/>
    </row>
    <row r="432" spans="1:6">
      <c r="A432" s="28"/>
      <c r="B432" s="80"/>
      <c r="C432" s="81"/>
      <c r="D432" s="82"/>
      <c r="E432" s="28"/>
      <c r="F432" s="42"/>
    </row>
    <row r="433" spans="1:6">
      <c r="A433" s="28"/>
      <c r="B433" s="80"/>
      <c r="C433" s="81"/>
      <c r="D433" s="82"/>
      <c r="E433" s="28"/>
      <c r="F433" s="42"/>
    </row>
    <row r="434" spans="1:6">
      <c r="A434" s="28"/>
      <c r="B434" s="80"/>
      <c r="C434" s="81"/>
      <c r="D434" s="82"/>
      <c r="E434" s="28"/>
      <c r="F434" s="42"/>
    </row>
    <row r="435" spans="1:6">
      <c r="A435" s="28"/>
      <c r="B435" s="80"/>
      <c r="C435" s="81"/>
      <c r="D435" s="82"/>
      <c r="E435" s="28"/>
      <c r="F435" s="42"/>
    </row>
    <row r="436" spans="1:6">
      <c r="A436" s="28"/>
      <c r="B436" s="80"/>
      <c r="C436" s="81"/>
      <c r="D436" s="82"/>
      <c r="E436" s="28"/>
      <c r="F436" s="42"/>
    </row>
    <row r="437" spans="1:6">
      <c r="A437" s="28"/>
      <c r="B437" s="80"/>
      <c r="C437" s="81"/>
      <c r="D437" s="82"/>
      <c r="E437" s="28"/>
      <c r="F437" s="42"/>
    </row>
    <row r="438" spans="1:6">
      <c r="A438" s="28"/>
      <c r="B438" s="80"/>
      <c r="C438" s="81"/>
      <c r="D438" s="82"/>
      <c r="E438" s="28"/>
      <c r="F438" s="42"/>
    </row>
    <row r="439" spans="1:6">
      <c r="A439" s="28"/>
      <c r="B439" s="80"/>
      <c r="C439" s="81"/>
      <c r="D439" s="82"/>
      <c r="E439" s="28"/>
      <c r="F439" s="42"/>
    </row>
    <row r="440" spans="1:6">
      <c r="A440" s="28"/>
      <c r="B440" s="80"/>
      <c r="C440" s="81"/>
      <c r="D440" s="82"/>
      <c r="E440" s="28"/>
      <c r="F440" s="42"/>
    </row>
    <row r="441" spans="1:6">
      <c r="A441" s="28"/>
      <c r="B441" s="80"/>
      <c r="C441" s="81"/>
      <c r="D441" s="82"/>
      <c r="E441" s="28"/>
      <c r="F441" s="42"/>
    </row>
    <row r="442" spans="1:6">
      <c r="A442" s="28"/>
      <c r="B442" s="80"/>
      <c r="C442" s="81"/>
      <c r="D442" s="82"/>
      <c r="E442" s="28"/>
      <c r="F442" s="42"/>
    </row>
    <row r="443" spans="1:6">
      <c r="A443" s="28"/>
      <c r="B443" s="80"/>
      <c r="C443" s="81"/>
      <c r="D443" s="82"/>
      <c r="E443" s="28"/>
      <c r="F443" s="42"/>
    </row>
    <row r="444" spans="1:6">
      <c r="A444" s="28"/>
      <c r="B444" s="80"/>
      <c r="C444" s="81"/>
      <c r="D444" s="82"/>
      <c r="E444" s="28"/>
      <c r="F444" s="42"/>
    </row>
    <row r="445" spans="1:6">
      <c r="A445" s="28"/>
      <c r="B445" s="80"/>
      <c r="C445" s="81"/>
      <c r="D445" s="82"/>
      <c r="E445" s="28"/>
      <c r="F445" s="42"/>
    </row>
    <row r="446" spans="1:6">
      <c r="A446" s="28"/>
      <c r="B446" s="80"/>
      <c r="C446" s="81"/>
      <c r="D446" s="82"/>
      <c r="E446" s="28"/>
      <c r="F446" s="42"/>
    </row>
    <row r="447" spans="1:6">
      <c r="A447" s="28"/>
      <c r="B447" s="80"/>
      <c r="C447" s="81"/>
      <c r="D447" s="82"/>
      <c r="E447" s="28"/>
      <c r="F447" s="42"/>
    </row>
    <row r="448" spans="1:6">
      <c r="A448" s="28"/>
      <c r="B448" s="80"/>
      <c r="C448" s="81"/>
      <c r="D448" s="82"/>
      <c r="E448" s="28"/>
      <c r="F448" s="42"/>
    </row>
    <row r="449" spans="1:6">
      <c r="A449" s="28"/>
      <c r="B449" s="80"/>
      <c r="C449" s="81"/>
      <c r="D449" s="82"/>
      <c r="E449" s="28"/>
      <c r="F449" s="42"/>
    </row>
    <row r="450" spans="1:6">
      <c r="A450" s="28"/>
      <c r="B450" s="80"/>
      <c r="C450" s="81"/>
      <c r="D450" s="82"/>
      <c r="E450" s="28"/>
      <c r="F450" s="42"/>
    </row>
    <row r="451" spans="1:6">
      <c r="A451" s="28"/>
      <c r="B451" s="80"/>
      <c r="C451" s="81"/>
      <c r="D451" s="82"/>
      <c r="E451" s="28"/>
      <c r="F451" s="42"/>
    </row>
    <row r="452" spans="1:6">
      <c r="A452" s="28"/>
      <c r="B452" s="80"/>
      <c r="C452" s="81"/>
      <c r="D452" s="82"/>
      <c r="E452" s="28"/>
      <c r="F452" s="42"/>
    </row>
    <row r="453" spans="1:6">
      <c r="A453" s="28"/>
      <c r="B453" s="80"/>
      <c r="C453" s="81"/>
      <c r="D453" s="82"/>
      <c r="E453" s="28"/>
      <c r="F453" s="42"/>
    </row>
    <row r="454" spans="1:6">
      <c r="A454" s="28"/>
      <c r="B454" s="80"/>
      <c r="C454" s="81"/>
      <c r="D454" s="82"/>
      <c r="E454" s="28"/>
      <c r="F454" s="42"/>
    </row>
    <row r="455" spans="1:6">
      <c r="A455" s="28"/>
      <c r="B455" s="80"/>
      <c r="C455" s="81"/>
      <c r="D455" s="82"/>
      <c r="E455" s="28"/>
      <c r="F455" s="42"/>
    </row>
    <row r="456" spans="1:6">
      <c r="A456" s="28"/>
      <c r="B456" s="80"/>
      <c r="C456" s="81"/>
      <c r="D456" s="82"/>
      <c r="E456" s="28"/>
      <c r="F456" s="42"/>
    </row>
    <row r="457" spans="1:6">
      <c r="A457" s="28"/>
      <c r="B457" s="80"/>
      <c r="C457" s="81"/>
      <c r="D457" s="82"/>
      <c r="E457" s="28"/>
      <c r="F457" s="42"/>
    </row>
    <row r="458" spans="1:6">
      <c r="A458" s="28"/>
      <c r="B458" s="80"/>
      <c r="C458" s="81"/>
      <c r="D458" s="82"/>
      <c r="E458" s="28"/>
      <c r="F458" s="42"/>
    </row>
    <row r="459" spans="1:6">
      <c r="A459" s="28"/>
      <c r="B459" s="80"/>
      <c r="C459" s="81"/>
      <c r="D459" s="82"/>
      <c r="E459" s="28"/>
      <c r="F459" s="42"/>
    </row>
    <row r="460" spans="1:6">
      <c r="A460" s="28"/>
      <c r="B460" s="80"/>
      <c r="C460" s="81"/>
      <c r="D460" s="82"/>
      <c r="E460" s="28"/>
      <c r="F460" s="42"/>
    </row>
    <row r="461" spans="1:6">
      <c r="A461" s="28"/>
      <c r="B461" s="80"/>
      <c r="C461" s="81"/>
      <c r="D461" s="82"/>
      <c r="E461" s="28"/>
      <c r="F461" s="42"/>
    </row>
    <row r="462" spans="1:6">
      <c r="A462" s="28"/>
      <c r="B462" s="80"/>
      <c r="C462" s="81"/>
      <c r="D462" s="82"/>
      <c r="E462" s="28"/>
      <c r="F462" s="42"/>
    </row>
    <row r="463" spans="1:6">
      <c r="A463" s="28"/>
      <c r="B463" s="80"/>
      <c r="C463" s="81"/>
      <c r="D463" s="82"/>
      <c r="E463" s="28"/>
      <c r="F463" s="42"/>
    </row>
    <row r="464" spans="1:6">
      <c r="A464" s="28"/>
      <c r="B464" s="80"/>
      <c r="C464" s="81"/>
      <c r="D464" s="82"/>
      <c r="E464" s="28"/>
      <c r="F464" s="42"/>
    </row>
    <row r="465" spans="1:6">
      <c r="A465" s="28"/>
      <c r="B465" s="80"/>
      <c r="C465" s="81"/>
      <c r="D465" s="82"/>
      <c r="E465" s="28"/>
      <c r="F465" s="42"/>
    </row>
    <row r="466" spans="1:6">
      <c r="A466" s="28"/>
      <c r="B466" s="80"/>
      <c r="C466" s="81"/>
      <c r="D466" s="82"/>
      <c r="E466" s="28"/>
      <c r="F466" s="42"/>
    </row>
    <row r="467" spans="1:6">
      <c r="A467" s="28"/>
      <c r="B467" s="80"/>
      <c r="C467" s="81"/>
      <c r="D467" s="82"/>
      <c r="E467" s="28"/>
      <c r="F467" s="42"/>
    </row>
    <row r="468" spans="1:6">
      <c r="A468" s="28"/>
      <c r="B468" s="80"/>
      <c r="C468" s="81"/>
      <c r="D468" s="82"/>
      <c r="E468" s="28"/>
      <c r="F468" s="42"/>
    </row>
    <row r="469" spans="1:6">
      <c r="A469" s="28"/>
      <c r="B469" s="80"/>
      <c r="C469" s="81"/>
      <c r="D469" s="82"/>
      <c r="E469" s="28"/>
      <c r="F469" s="42"/>
    </row>
    <row r="470" spans="1:6">
      <c r="A470" s="28"/>
      <c r="B470" s="80"/>
      <c r="C470" s="81"/>
      <c r="D470" s="82"/>
      <c r="E470" s="28"/>
      <c r="F470" s="42"/>
    </row>
    <row r="471" spans="1:6">
      <c r="A471" s="28"/>
      <c r="B471" s="80"/>
      <c r="C471" s="81"/>
      <c r="D471" s="82"/>
      <c r="E471" s="28"/>
      <c r="F471" s="42"/>
    </row>
    <row r="472" spans="1:6">
      <c r="A472" s="28"/>
      <c r="B472" s="80"/>
      <c r="C472" s="81"/>
      <c r="D472" s="82"/>
      <c r="E472" s="28"/>
      <c r="F472" s="42"/>
    </row>
    <row r="473" spans="1:6">
      <c r="A473" s="28"/>
      <c r="B473" s="80"/>
      <c r="C473" s="81"/>
      <c r="D473" s="82"/>
      <c r="E473" s="28"/>
      <c r="F473" s="42"/>
    </row>
    <row r="474" spans="1:6">
      <c r="A474" s="28"/>
      <c r="B474" s="80"/>
      <c r="C474" s="81"/>
      <c r="D474" s="82"/>
      <c r="E474" s="28"/>
      <c r="F474" s="42"/>
    </row>
    <row r="475" spans="1:6">
      <c r="A475" s="28"/>
      <c r="B475" s="80"/>
      <c r="C475" s="81"/>
      <c r="D475" s="82"/>
      <c r="E475" s="28"/>
      <c r="F475" s="42"/>
    </row>
    <row r="476" spans="1:6">
      <c r="A476" s="28"/>
      <c r="B476" s="80"/>
      <c r="C476" s="81"/>
      <c r="D476" s="82"/>
      <c r="E476" s="28"/>
      <c r="F476" s="42"/>
    </row>
    <row r="477" spans="1:6">
      <c r="A477" s="28"/>
      <c r="B477" s="80"/>
      <c r="C477" s="81"/>
      <c r="D477" s="82"/>
      <c r="E477" s="28"/>
      <c r="F477" s="42"/>
    </row>
    <row r="478" spans="1:6">
      <c r="A478" s="28"/>
      <c r="B478" s="80"/>
      <c r="C478" s="81"/>
      <c r="D478" s="82"/>
      <c r="E478" s="28"/>
      <c r="F478" s="42"/>
    </row>
    <row r="479" spans="1:6">
      <c r="A479" s="28"/>
      <c r="B479" s="80"/>
      <c r="C479" s="81"/>
      <c r="D479" s="82"/>
      <c r="E479" s="28"/>
      <c r="F479" s="42"/>
    </row>
    <row r="480" spans="1:6">
      <c r="A480" s="28"/>
      <c r="B480" s="80"/>
      <c r="C480" s="81"/>
      <c r="D480" s="82"/>
      <c r="E480" s="28"/>
      <c r="F480" s="42"/>
    </row>
    <row r="481" spans="1:6">
      <c r="A481" s="28"/>
      <c r="B481" s="80"/>
      <c r="C481" s="81"/>
      <c r="D481" s="82"/>
      <c r="E481" s="28"/>
      <c r="F481" s="42"/>
    </row>
    <row r="482" spans="1:6">
      <c r="A482" s="28"/>
      <c r="B482" s="80"/>
      <c r="C482" s="81"/>
      <c r="D482" s="82"/>
      <c r="E482" s="28"/>
      <c r="F482" s="42"/>
    </row>
    <row r="483" spans="1:6">
      <c r="A483" s="28"/>
      <c r="B483" s="80"/>
      <c r="C483" s="81"/>
      <c r="D483" s="82"/>
      <c r="E483" s="28"/>
      <c r="F483" s="42"/>
    </row>
    <row r="484" spans="1:6">
      <c r="A484" s="28"/>
      <c r="B484" s="80"/>
      <c r="C484" s="81"/>
      <c r="D484" s="82"/>
      <c r="E484" s="28"/>
      <c r="F484" s="42"/>
    </row>
    <row r="485" spans="1:6">
      <c r="A485" s="28"/>
      <c r="B485" s="80"/>
      <c r="C485" s="81"/>
      <c r="D485" s="82"/>
      <c r="E485" s="28"/>
      <c r="F485" s="42"/>
    </row>
    <row r="486" spans="1:6">
      <c r="A486" s="28"/>
      <c r="B486" s="80"/>
      <c r="C486" s="81"/>
      <c r="D486" s="82"/>
      <c r="E486" s="28"/>
      <c r="F486" s="42"/>
    </row>
    <row r="487" spans="1:6">
      <c r="A487" s="28"/>
      <c r="B487" s="80"/>
      <c r="C487" s="81"/>
      <c r="D487" s="82"/>
      <c r="E487" s="28"/>
      <c r="F487" s="42"/>
    </row>
    <row r="488" spans="1:6">
      <c r="A488" s="28"/>
      <c r="B488" s="80"/>
      <c r="C488" s="81"/>
      <c r="D488" s="82"/>
      <c r="E488" s="28"/>
      <c r="F488" s="42"/>
    </row>
    <row r="489" spans="1:6">
      <c r="A489" s="28"/>
      <c r="B489" s="80"/>
      <c r="C489" s="81"/>
      <c r="D489" s="82"/>
      <c r="E489" s="28"/>
      <c r="F489" s="42"/>
    </row>
    <row r="490" spans="1:6">
      <c r="A490" s="28"/>
      <c r="B490" s="80"/>
      <c r="C490" s="81"/>
      <c r="D490" s="82"/>
      <c r="E490" s="28"/>
      <c r="F490" s="42"/>
    </row>
    <row r="491" spans="1:6">
      <c r="A491" s="28"/>
      <c r="B491" s="80"/>
      <c r="C491" s="81"/>
      <c r="D491" s="82"/>
      <c r="E491" s="28"/>
      <c r="F491" s="42"/>
    </row>
    <row r="492" spans="1:6">
      <c r="A492" s="28"/>
      <c r="B492" s="80"/>
      <c r="C492" s="81"/>
      <c r="D492" s="82"/>
      <c r="E492" s="28"/>
      <c r="F492" s="42"/>
    </row>
    <row r="493" spans="1:6">
      <c r="A493" s="28"/>
      <c r="B493" s="80"/>
      <c r="C493" s="81"/>
      <c r="D493" s="82"/>
      <c r="E493" s="28"/>
      <c r="F493" s="42"/>
    </row>
    <row r="494" spans="1:6">
      <c r="A494" s="28"/>
      <c r="B494" s="80"/>
      <c r="C494" s="81"/>
      <c r="D494" s="82"/>
      <c r="E494" s="28"/>
      <c r="F494" s="42"/>
    </row>
    <row r="495" spans="1:6">
      <c r="A495" s="28"/>
      <c r="B495" s="80"/>
      <c r="C495" s="81"/>
      <c r="D495" s="82"/>
      <c r="E495" s="28"/>
      <c r="F495" s="42"/>
    </row>
    <row r="496" spans="1:6">
      <c r="A496" s="28"/>
      <c r="B496" s="80"/>
      <c r="C496" s="81"/>
      <c r="D496" s="82"/>
      <c r="E496" s="28"/>
      <c r="F496" s="42"/>
    </row>
    <row r="497" spans="1:6">
      <c r="A497" s="28"/>
      <c r="B497" s="80"/>
      <c r="C497" s="81"/>
      <c r="D497" s="82"/>
      <c r="E497" s="28"/>
      <c r="F497" s="42"/>
    </row>
    <row r="498" spans="1:6">
      <c r="A498" s="28"/>
      <c r="B498" s="80"/>
      <c r="C498" s="81"/>
      <c r="D498" s="82"/>
      <c r="E498" s="28"/>
      <c r="F498" s="42"/>
    </row>
    <row r="499" spans="1:6">
      <c r="A499" s="28"/>
      <c r="B499" s="80"/>
      <c r="C499" s="81"/>
      <c r="D499" s="82"/>
      <c r="E499" s="28"/>
      <c r="F499" s="42"/>
    </row>
    <row r="500" spans="1:6">
      <c r="A500" s="28"/>
      <c r="B500" s="80"/>
      <c r="C500" s="81"/>
      <c r="D500" s="82"/>
      <c r="E500" s="28"/>
      <c r="F500" s="42"/>
    </row>
    <row r="501" spans="1:6">
      <c r="A501" s="28"/>
      <c r="B501" s="80"/>
      <c r="C501" s="81"/>
      <c r="D501" s="82"/>
      <c r="E501" s="28"/>
      <c r="F501" s="42"/>
    </row>
    <row r="502" spans="1:6">
      <c r="A502" s="28"/>
      <c r="B502" s="80"/>
      <c r="C502" s="81"/>
      <c r="D502" s="82"/>
      <c r="E502" s="28"/>
      <c r="F502" s="42"/>
    </row>
    <row r="503" spans="1:6">
      <c r="A503" s="28"/>
      <c r="B503" s="80"/>
      <c r="C503" s="81"/>
      <c r="D503" s="82"/>
      <c r="E503" s="28"/>
      <c r="F503" s="42"/>
    </row>
    <row r="504" spans="1:6">
      <c r="A504" s="28"/>
      <c r="B504" s="80"/>
      <c r="C504" s="81"/>
      <c r="D504" s="82"/>
      <c r="E504" s="28"/>
      <c r="F504" s="42"/>
    </row>
    <row r="505" spans="1:6">
      <c r="A505" s="28"/>
      <c r="B505" s="80"/>
      <c r="C505" s="81"/>
      <c r="D505" s="82"/>
      <c r="E505" s="28"/>
      <c r="F505" s="42"/>
    </row>
    <row r="506" spans="1:6">
      <c r="A506" s="28"/>
      <c r="B506" s="80"/>
      <c r="C506" s="81"/>
      <c r="D506" s="82"/>
      <c r="E506" s="28"/>
      <c r="F506" s="42"/>
    </row>
    <row r="507" spans="1:6">
      <c r="A507" s="28"/>
      <c r="B507" s="80"/>
      <c r="C507" s="81"/>
      <c r="D507" s="82"/>
      <c r="E507" s="28"/>
      <c r="F507" s="42"/>
    </row>
    <row r="508" spans="1:6">
      <c r="A508" s="28"/>
      <c r="B508" s="80"/>
      <c r="C508" s="81"/>
      <c r="D508" s="82"/>
      <c r="E508" s="28"/>
      <c r="F508" s="42"/>
    </row>
    <row r="509" spans="1:6">
      <c r="A509" s="28"/>
      <c r="B509" s="80"/>
      <c r="C509" s="81"/>
      <c r="D509" s="82"/>
      <c r="E509" s="28"/>
      <c r="F509" s="42"/>
    </row>
    <row r="510" spans="1:6">
      <c r="A510" s="28"/>
      <c r="B510" s="80"/>
      <c r="C510" s="81"/>
      <c r="D510" s="82"/>
      <c r="E510" s="28"/>
      <c r="F510" s="42"/>
    </row>
    <row r="511" spans="1:6">
      <c r="A511" s="28"/>
      <c r="B511" s="80"/>
      <c r="C511" s="81"/>
      <c r="D511" s="82"/>
      <c r="E511" s="28"/>
      <c r="F511" s="42"/>
    </row>
    <row r="512" spans="1:6">
      <c r="A512" s="28"/>
      <c r="B512" s="80"/>
      <c r="C512" s="81"/>
      <c r="D512" s="82"/>
      <c r="E512" s="28"/>
      <c r="F512" s="42"/>
    </row>
    <row r="513" spans="1:6">
      <c r="A513" s="28"/>
      <c r="B513" s="80"/>
      <c r="C513" s="81"/>
      <c r="D513" s="82"/>
      <c r="E513" s="28"/>
      <c r="F513" s="42"/>
    </row>
    <row r="514" spans="1:6">
      <c r="A514" s="28"/>
      <c r="B514" s="80"/>
      <c r="C514" s="81"/>
      <c r="D514" s="82"/>
      <c r="E514" s="28"/>
      <c r="F514" s="42"/>
    </row>
    <row r="515" spans="1:6">
      <c r="A515" s="28"/>
      <c r="B515" s="80"/>
      <c r="C515" s="81"/>
      <c r="D515" s="82"/>
      <c r="E515" s="28"/>
      <c r="F515" s="42"/>
    </row>
    <row r="516" spans="1:6">
      <c r="A516" s="28"/>
      <c r="B516" s="80"/>
      <c r="C516" s="81"/>
      <c r="D516" s="82"/>
      <c r="E516" s="28"/>
      <c r="F516" s="42"/>
    </row>
    <row r="517" spans="1:6">
      <c r="A517" s="28"/>
      <c r="B517" s="80"/>
      <c r="C517" s="81"/>
      <c r="D517" s="82"/>
      <c r="E517" s="28"/>
      <c r="F517" s="42"/>
    </row>
    <row r="518" spans="1:6">
      <c r="A518" s="28"/>
      <c r="B518" s="80"/>
      <c r="C518" s="81"/>
      <c r="D518" s="82"/>
      <c r="E518" s="28"/>
      <c r="F518" s="42"/>
    </row>
    <row r="519" spans="1:6">
      <c r="A519" s="28"/>
      <c r="B519" s="80"/>
      <c r="C519" s="81"/>
      <c r="D519" s="82"/>
      <c r="E519" s="28"/>
      <c r="F519" s="42"/>
    </row>
    <row r="520" spans="1:6">
      <c r="A520" s="28"/>
      <c r="B520" s="80"/>
      <c r="C520" s="81"/>
      <c r="D520" s="82"/>
      <c r="E520" s="28"/>
      <c r="F520" s="42"/>
    </row>
    <row r="521" spans="1:6">
      <c r="A521" s="28"/>
      <c r="B521" s="80"/>
      <c r="C521" s="81"/>
      <c r="D521" s="82"/>
      <c r="E521" s="28"/>
      <c r="F521" s="42"/>
    </row>
    <row r="522" spans="1:6">
      <c r="A522" s="28"/>
      <c r="B522" s="80"/>
      <c r="C522" s="81"/>
      <c r="D522" s="82"/>
      <c r="E522" s="28"/>
      <c r="F522" s="42"/>
    </row>
    <row r="523" spans="1:6">
      <c r="A523" s="28"/>
      <c r="B523" s="80"/>
      <c r="C523" s="81"/>
      <c r="D523" s="82"/>
      <c r="E523" s="28"/>
      <c r="F523" s="42"/>
    </row>
    <row r="524" spans="1:6">
      <c r="A524" s="28"/>
      <c r="B524" s="80"/>
      <c r="C524" s="81"/>
      <c r="D524" s="82"/>
      <c r="E524" s="28"/>
      <c r="F524" s="42"/>
    </row>
    <row r="525" spans="1:6">
      <c r="A525" s="28"/>
      <c r="B525" s="80"/>
      <c r="C525" s="81"/>
      <c r="D525" s="82"/>
      <c r="E525" s="28"/>
      <c r="F525" s="42"/>
    </row>
    <row r="526" spans="1:6">
      <c r="A526" s="28"/>
      <c r="B526" s="80"/>
      <c r="C526" s="81"/>
      <c r="D526" s="82"/>
      <c r="E526" s="28"/>
      <c r="F526" s="42"/>
    </row>
    <row r="527" spans="1:6">
      <c r="A527" s="28"/>
      <c r="B527" s="80"/>
      <c r="C527" s="81"/>
      <c r="D527" s="82"/>
      <c r="E527" s="28"/>
      <c r="F527" s="42"/>
    </row>
    <row r="528" spans="1:6">
      <c r="A528" s="28"/>
      <c r="B528" s="80"/>
      <c r="C528" s="81"/>
      <c r="D528" s="82"/>
      <c r="E528" s="28"/>
      <c r="F528" s="42"/>
    </row>
    <row r="529" spans="1:6">
      <c r="A529" s="28"/>
      <c r="B529" s="80"/>
      <c r="C529" s="81"/>
      <c r="D529" s="82"/>
      <c r="E529" s="28"/>
      <c r="F529" s="42"/>
    </row>
    <row r="530" spans="1:6">
      <c r="A530" s="28"/>
      <c r="B530" s="80"/>
      <c r="C530" s="81"/>
      <c r="D530" s="82"/>
      <c r="E530" s="28"/>
      <c r="F530" s="42"/>
    </row>
    <row r="531" spans="1:6">
      <c r="A531" s="28"/>
      <c r="B531" s="80"/>
      <c r="C531" s="81"/>
      <c r="D531" s="82"/>
      <c r="E531" s="28"/>
      <c r="F531" s="42"/>
    </row>
    <row r="532" spans="1:6">
      <c r="A532" s="28"/>
      <c r="B532" s="80"/>
      <c r="C532" s="81"/>
      <c r="D532" s="82"/>
      <c r="E532" s="28"/>
      <c r="F532" s="42"/>
    </row>
    <row r="533" spans="1:6">
      <c r="A533" s="28"/>
      <c r="B533" s="80"/>
      <c r="C533" s="81"/>
      <c r="D533" s="82"/>
      <c r="E533" s="28"/>
      <c r="F533" s="42"/>
    </row>
    <row r="534" spans="1:6">
      <c r="A534" s="28"/>
      <c r="B534" s="80"/>
      <c r="C534" s="81"/>
      <c r="D534" s="82"/>
      <c r="E534" s="28"/>
      <c r="F534" s="42"/>
    </row>
    <row r="535" spans="1:6">
      <c r="A535" s="28"/>
      <c r="B535" s="80"/>
      <c r="C535" s="81"/>
      <c r="D535" s="82"/>
      <c r="E535" s="28"/>
      <c r="F535" s="42"/>
    </row>
    <row r="536" spans="1:6">
      <c r="A536" s="28"/>
      <c r="B536" s="80"/>
      <c r="C536" s="81"/>
      <c r="D536" s="82"/>
      <c r="E536" s="28"/>
      <c r="F536" s="42"/>
    </row>
    <row r="537" spans="1:6">
      <c r="A537" s="28"/>
      <c r="B537" s="80"/>
      <c r="C537" s="81"/>
      <c r="D537" s="82"/>
      <c r="E537" s="28"/>
      <c r="F537" s="42"/>
    </row>
    <row r="538" spans="1:6">
      <c r="A538" s="28"/>
      <c r="B538" s="80"/>
      <c r="C538" s="81"/>
      <c r="D538" s="82"/>
      <c r="E538" s="28"/>
      <c r="F538" s="42"/>
    </row>
    <row r="539" spans="1:6">
      <c r="A539" s="28"/>
      <c r="B539" s="80"/>
      <c r="C539" s="81"/>
      <c r="D539" s="82"/>
      <c r="E539" s="28"/>
      <c r="F539" s="42"/>
    </row>
    <row r="540" spans="1:6">
      <c r="A540" s="28"/>
      <c r="B540" s="80"/>
      <c r="C540" s="81"/>
      <c r="D540" s="82"/>
      <c r="E540" s="28"/>
      <c r="F540" s="42"/>
    </row>
    <row r="541" spans="1:6">
      <c r="A541" s="28"/>
      <c r="B541" s="80"/>
      <c r="C541" s="81"/>
      <c r="D541" s="82"/>
      <c r="E541" s="28"/>
      <c r="F541" s="42"/>
    </row>
    <row r="542" spans="1:6">
      <c r="A542" s="28"/>
      <c r="B542" s="80"/>
      <c r="C542" s="81"/>
      <c r="D542" s="82"/>
      <c r="E542" s="28"/>
      <c r="F542" s="42"/>
    </row>
    <row r="543" spans="1:6">
      <c r="A543" s="28"/>
      <c r="B543" s="80"/>
      <c r="C543" s="81"/>
      <c r="D543" s="82"/>
      <c r="E543" s="28"/>
      <c r="F543" s="42"/>
    </row>
    <row r="544" spans="1:6">
      <c r="A544" s="28"/>
      <c r="B544" s="80"/>
      <c r="C544" s="81"/>
      <c r="D544" s="82"/>
      <c r="E544" s="28"/>
      <c r="F544" s="42"/>
    </row>
    <row r="545" spans="1:6">
      <c r="A545" s="28"/>
      <c r="B545" s="80"/>
      <c r="C545" s="81"/>
      <c r="D545" s="82"/>
      <c r="E545" s="28"/>
      <c r="F545" s="42"/>
    </row>
    <row r="546" spans="1:6">
      <c r="A546" s="28"/>
      <c r="B546" s="80"/>
      <c r="C546" s="81"/>
      <c r="D546" s="82"/>
      <c r="E546" s="28"/>
      <c r="F546" s="42"/>
    </row>
    <row r="547" spans="1:6">
      <c r="A547" s="28"/>
      <c r="B547" s="80"/>
      <c r="C547" s="81"/>
      <c r="D547" s="82"/>
      <c r="E547" s="28"/>
      <c r="F547" s="42"/>
    </row>
    <row r="548" spans="1:6">
      <c r="A548" s="28"/>
      <c r="B548" s="80"/>
      <c r="C548" s="81"/>
      <c r="D548" s="82"/>
      <c r="E548" s="28"/>
      <c r="F548" s="42"/>
    </row>
    <row r="549" spans="1:6">
      <c r="A549" s="28"/>
      <c r="B549" s="80"/>
      <c r="C549" s="81"/>
      <c r="D549" s="82"/>
      <c r="E549" s="28"/>
      <c r="F549" s="42"/>
    </row>
    <row r="550" spans="1:6">
      <c r="A550" s="28"/>
      <c r="B550" s="80"/>
      <c r="C550" s="81"/>
      <c r="D550" s="82"/>
      <c r="E550" s="28"/>
      <c r="F550" s="42"/>
    </row>
    <row r="551" spans="1:6">
      <c r="A551" s="28"/>
      <c r="B551" s="80"/>
      <c r="C551" s="81"/>
      <c r="D551" s="82"/>
      <c r="E551" s="28"/>
      <c r="F551" s="42"/>
    </row>
    <row r="552" spans="1:6">
      <c r="A552" s="28"/>
      <c r="B552" s="80"/>
      <c r="C552" s="81"/>
      <c r="D552" s="82"/>
      <c r="E552" s="28"/>
      <c r="F552" s="42"/>
    </row>
    <row r="553" spans="1:6">
      <c r="A553" s="28"/>
      <c r="B553" s="80"/>
      <c r="C553" s="81"/>
      <c r="D553" s="82"/>
      <c r="E553" s="28"/>
      <c r="F553" s="42"/>
    </row>
    <row r="554" spans="1:6">
      <c r="A554" s="28"/>
      <c r="B554" s="80"/>
      <c r="C554" s="81"/>
      <c r="D554" s="82"/>
      <c r="E554" s="28"/>
      <c r="F554" s="42"/>
    </row>
    <row r="555" spans="1:6">
      <c r="A555" s="28"/>
      <c r="B555" s="80"/>
      <c r="C555" s="81"/>
      <c r="D555" s="82"/>
      <c r="E555" s="28"/>
      <c r="F555" s="42"/>
    </row>
    <row r="556" spans="1:6">
      <c r="A556" s="28"/>
      <c r="B556" s="80"/>
      <c r="C556" s="81"/>
      <c r="D556" s="82"/>
      <c r="E556" s="28"/>
      <c r="F556" s="42"/>
    </row>
    <row r="557" spans="1:6">
      <c r="A557" s="28"/>
      <c r="B557" s="80"/>
      <c r="C557" s="81"/>
      <c r="D557" s="82"/>
      <c r="E557" s="28"/>
      <c r="F557" s="42"/>
    </row>
    <row r="558" spans="1:6">
      <c r="A558" s="28"/>
      <c r="B558" s="80"/>
      <c r="C558" s="81"/>
      <c r="D558" s="82"/>
      <c r="E558" s="28"/>
      <c r="F558" s="42"/>
    </row>
    <row r="559" spans="1:6">
      <c r="A559" s="28"/>
      <c r="B559" s="80"/>
      <c r="C559" s="81"/>
      <c r="D559" s="82"/>
      <c r="E559" s="28"/>
      <c r="F559" s="42"/>
    </row>
    <row r="560" spans="1:6">
      <c r="A560" s="28"/>
      <c r="B560" s="80"/>
      <c r="C560" s="81"/>
      <c r="D560" s="82"/>
      <c r="E560" s="28"/>
      <c r="F560" s="42"/>
    </row>
    <row r="561" spans="1:6">
      <c r="A561" s="28"/>
      <c r="B561" s="80"/>
      <c r="C561" s="81"/>
      <c r="D561" s="82"/>
      <c r="E561" s="28"/>
      <c r="F561" s="42"/>
    </row>
    <row r="562" spans="1:6">
      <c r="A562" s="28"/>
      <c r="B562" s="80"/>
      <c r="C562" s="81"/>
      <c r="D562" s="82"/>
      <c r="E562" s="28"/>
      <c r="F562" s="42"/>
    </row>
    <row r="563" spans="1:6">
      <c r="A563" s="28"/>
      <c r="B563" s="80"/>
      <c r="C563" s="81"/>
      <c r="D563" s="82"/>
      <c r="E563" s="28"/>
      <c r="F563" s="42"/>
    </row>
    <row r="564" spans="1:6">
      <c r="A564" s="28"/>
      <c r="B564" s="80"/>
      <c r="C564" s="81"/>
      <c r="D564" s="82"/>
      <c r="E564" s="28"/>
      <c r="F564" s="42"/>
    </row>
    <row r="565" spans="1:6">
      <c r="A565" s="28"/>
      <c r="B565" s="80"/>
      <c r="C565" s="81"/>
      <c r="D565" s="82"/>
      <c r="E565" s="28"/>
      <c r="F565" s="42"/>
    </row>
    <row r="566" spans="1:6">
      <c r="A566" s="28"/>
      <c r="B566" s="80"/>
      <c r="C566" s="81"/>
      <c r="D566" s="82"/>
      <c r="E566" s="28"/>
      <c r="F566" s="42"/>
    </row>
    <row r="567" spans="1:6">
      <c r="A567" s="28"/>
      <c r="B567" s="80"/>
      <c r="C567" s="81"/>
      <c r="D567" s="82"/>
      <c r="E567" s="28"/>
      <c r="F567" s="42"/>
    </row>
    <row r="568" spans="1:6">
      <c r="A568" s="28"/>
      <c r="B568" s="80"/>
      <c r="C568" s="81"/>
      <c r="D568" s="82"/>
      <c r="E568" s="28"/>
      <c r="F568" s="42"/>
    </row>
    <row r="569" spans="1:6">
      <c r="A569" s="28"/>
      <c r="B569" s="80"/>
      <c r="C569" s="81"/>
      <c r="D569" s="82"/>
      <c r="E569" s="28"/>
      <c r="F569" s="42"/>
    </row>
    <row r="570" spans="1:6">
      <c r="A570" s="28"/>
      <c r="B570" s="80"/>
      <c r="C570" s="81"/>
      <c r="D570" s="82"/>
      <c r="E570" s="28"/>
      <c r="F570" s="42"/>
    </row>
    <row r="571" spans="1:6">
      <c r="A571" s="28"/>
      <c r="B571" s="80"/>
      <c r="C571" s="81"/>
      <c r="D571" s="82"/>
      <c r="E571" s="28"/>
      <c r="F571" s="42"/>
    </row>
    <row r="572" spans="1:6">
      <c r="A572" s="28"/>
      <c r="B572" s="80"/>
      <c r="C572" s="81"/>
      <c r="D572" s="82"/>
      <c r="E572" s="28"/>
      <c r="F572" s="42"/>
    </row>
    <row r="573" spans="1:6">
      <c r="A573" s="28"/>
      <c r="B573" s="80"/>
      <c r="C573" s="81"/>
      <c r="D573" s="82"/>
      <c r="E573" s="28"/>
      <c r="F573" s="42"/>
    </row>
    <row r="574" spans="1:6">
      <c r="A574" s="28"/>
      <c r="B574" s="80"/>
      <c r="C574" s="81"/>
      <c r="D574" s="82"/>
      <c r="E574" s="28"/>
      <c r="F574" s="42"/>
    </row>
    <row r="575" spans="1:6">
      <c r="A575" s="28"/>
      <c r="B575" s="80"/>
      <c r="C575" s="81"/>
      <c r="D575" s="82"/>
      <c r="E575" s="28"/>
      <c r="F575" s="42"/>
    </row>
    <row r="576" spans="1:6">
      <c r="A576" s="28"/>
      <c r="B576" s="80"/>
      <c r="C576" s="81"/>
      <c r="D576" s="82"/>
      <c r="E576" s="28"/>
      <c r="F576" s="42"/>
    </row>
    <row r="577" spans="1:6">
      <c r="A577" s="28"/>
      <c r="B577" s="80"/>
      <c r="C577" s="81"/>
      <c r="D577" s="82"/>
      <c r="E577" s="28"/>
      <c r="F577" s="42"/>
    </row>
    <row r="578" spans="1:6">
      <c r="A578" s="28"/>
      <c r="B578" s="80"/>
      <c r="C578" s="81"/>
      <c r="D578" s="82"/>
      <c r="E578" s="28"/>
      <c r="F578" s="42"/>
    </row>
    <row r="579" spans="1:6">
      <c r="A579" s="28"/>
      <c r="B579" s="80"/>
      <c r="C579" s="81"/>
      <c r="D579" s="82"/>
      <c r="E579" s="28"/>
      <c r="F579" s="42"/>
    </row>
    <row r="580" spans="1:6">
      <c r="A580" s="28"/>
      <c r="B580" s="80"/>
      <c r="C580" s="81"/>
      <c r="D580" s="82"/>
      <c r="E580" s="28"/>
      <c r="F580" s="42"/>
    </row>
    <row r="581" spans="1:6">
      <c r="A581" s="28"/>
      <c r="B581" s="80"/>
      <c r="C581" s="81"/>
      <c r="D581" s="82"/>
      <c r="E581" s="28"/>
      <c r="F581" s="42"/>
    </row>
    <row r="582" spans="1:6">
      <c r="A582" s="28"/>
      <c r="B582" s="80"/>
      <c r="C582" s="81"/>
      <c r="D582" s="82"/>
      <c r="E582" s="28"/>
      <c r="F582" s="42"/>
    </row>
    <row r="583" spans="1:6">
      <c r="A583" s="28"/>
      <c r="B583" s="80"/>
      <c r="C583" s="81"/>
      <c r="D583" s="82"/>
      <c r="E583" s="28"/>
      <c r="F583" s="42"/>
    </row>
    <row r="584" spans="1:6">
      <c r="A584" s="28"/>
      <c r="B584" s="80"/>
      <c r="C584" s="81"/>
      <c r="D584" s="82"/>
      <c r="E584" s="28"/>
      <c r="F584" s="42"/>
    </row>
    <row r="585" spans="1:6">
      <c r="A585" s="28"/>
      <c r="B585" s="80"/>
      <c r="C585" s="81"/>
      <c r="D585" s="82"/>
      <c r="E585" s="28"/>
      <c r="F585" s="42"/>
    </row>
    <row r="586" spans="1:6">
      <c r="A586" s="28"/>
      <c r="B586" s="80"/>
      <c r="C586" s="81"/>
      <c r="D586" s="82"/>
      <c r="E586" s="28"/>
      <c r="F586" s="42"/>
    </row>
    <row r="587" spans="1:6">
      <c r="A587" s="28"/>
      <c r="B587" s="80"/>
      <c r="C587" s="81"/>
      <c r="D587" s="82"/>
      <c r="E587" s="28"/>
      <c r="F587" s="42"/>
    </row>
    <row r="588" spans="1:6">
      <c r="A588" s="28"/>
      <c r="B588" s="80"/>
      <c r="C588" s="81"/>
      <c r="D588" s="82"/>
      <c r="E588" s="28"/>
      <c r="F588" s="42"/>
    </row>
    <row r="589" spans="1:6">
      <c r="A589" s="28"/>
      <c r="B589" s="80"/>
      <c r="C589" s="81"/>
      <c r="D589" s="82"/>
      <c r="E589" s="28"/>
      <c r="F589" s="42"/>
    </row>
    <row r="590" spans="1:6">
      <c r="A590" s="28"/>
      <c r="B590" s="80"/>
      <c r="C590" s="81"/>
      <c r="D590" s="82"/>
      <c r="E590" s="28"/>
      <c r="F590" s="42"/>
    </row>
    <row r="591" spans="1:6">
      <c r="A591" s="28"/>
      <c r="B591" s="80"/>
      <c r="C591" s="81"/>
      <c r="D591" s="82"/>
      <c r="E591" s="28"/>
      <c r="F591" s="42"/>
    </row>
    <row r="592" spans="1:6">
      <c r="A592" s="28"/>
      <c r="B592" s="80"/>
      <c r="C592" s="81"/>
      <c r="D592" s="82"/>
      <c r="E592" s="28"/>
      <c r="F592" s="42"/>
    </row>
    <row r="593" spans="1:6">
      <c r="A593" s="28"/>
      <c r="B593" s="80"/>
      <c r="C593" s="81"/>
      <c r="D593" s="82"/>
      <c r="E593" s="28"/>
      <c r="F593" s="42"/>
    </row>
    <row r="594" spans="1:6">
      <c r="A594" s="28"/>
      <c r="B594" s="80"/>
      <c r="C594" s="81"/>
      <c r="D594" s="82"/>
      <c r="E594" s="28"/>
      <c r="F594" s="42"/>
    </row>
    <row r="595" spans="1:6">
      <c r="A595" s="28"/>
      <c r="B595" s="80"/>
      <c r="C595" s="81"/>
      <c r="D595" s="82"/>
      <c r="E595" s="28"/>
      <c r="F595" s="42"/>
    </row>
    <row r="596" spans="1:6">
      <c r="A596" s="28"/>
      <c r="B596" s="80"/>
      <c r="C596" s="81"/>
      <c r="D596" s="82"/>
      <c r="E596" s="28"/>
      <c r="F596" s="42"/>
    </row>
    <row r="597" spans="1:6">
      <c r="A597" s="28"/>
      <c r="B597" s="80"/>
      <c r="C597" s="81"/>
      <c r="D597" s="82"/>
      <c r="E597" s="28"/>
      <c r="F597" s="42"/>
    </row>
    <row r="598" spans="1:6">
      <c r="A598" s="28"/>
      <c r="B598" s="80"/>
      <c r="C598" s="81"/>
      <c r="D598" s="82"/>
      <c r="E598" s="28"/>
      <c r="F598" s="42"/>
    </row>
    <row r="599" spans="1:6">
      <c r="A599" s="28"/>
      <c r="B599" s="80"/>
      <c r="C599" s="81"/>
      <c r="D599" s="82"/>
      <c r="E599" s="28"/>
      <c r="F599" s="42"/>
    </row>
    <row r="600" spans="1:6">
      <c r="A600" s="28"/>
      <c r="B600" s="80"/>
      <c r="C600" s="81"/>
      <c r="D600" s="82"/>
      <c r="E600" s="28"/>
      <c r="F600" s="42"/>
    </row>
    <row r="601" spans="1:6">
      <c r="A601" s="28"/>
      <c r="B601" s="80"/>
      <c r="C601" s="81"/>
      <c r="D601" s="82"/>
      <c r="E601" s="28"/>
      <c r="F601" s="42"/>
    </row>
    <row r="602" spans="1:6">
      <c r="A602" s="28"/>
      <c r="B602" s="80"/>
      <c r="C602" s="81"/>
      <c r="D602" s="82"/>
      <c r="E602" s="28"/>
      <c r="F602" s="42"/>
    </row>
    <row r="603" spans="1:6">
      <c r="A603" s="28"/>
      <c r="B603" s="80"/>
      <c r="C603" s="81"/>
      <c r="D603" s="82"/>
      <c r="E603" s="28"/>
      <c r="F603" s="42"/>
    </row>
    <row r="604" spans="1:6">
      <c r="A604" s="28"/>
      <c r="B604" s="80"/>
      <c r="C604" s="81"/>
      <c r="D604" s="82"/>
      <c r="E604" s="28"/>
      <c r="F604" s="42"/>
    </row>
    <row r="605" spans="1:6">
      <c r="A605" s="28"/>
      <c r="B605" s="80"/>
      <c r="C605" s="81"/>
      <c r="D605" s="82"/>
      <c r="E605" s="28"/>
      <c r="F605" s="42"/>
    </row>
    <row r="606" spans="1:6">
      <c r="A606" s="28"/>
      <c r="B606" s="80"/>
      <c r="C606" s="81"/>
      <c r="D606" s="82"/>
      <c r="E606" s="28"/>
      <c r="F606" s="42"/>
    </row>
    <row r="607" spans="1:6">
      <c r="A607" s="28"/>
      <c r="B607" s="80"/>
      <c r="C607" s="81"/>
      <c r="D607" s="82"/>
      <c r="E607" s="28"/>
      <c r="F607" s="42"/>
    </row>
    <row r="608" spans="1:6">
      <c r="A608" s="28"/>
      <c r="B608" s="80"/>
      <c r="C608" s="81"/>
      <c r="D608" s="82"/>
      <c r="E608" s="28"/>
      <c r="F608" s="42"/>
    </row>
    <row r="609" spans="1:6">
      <c r="A609" s="28"/>
      <c r="B609" s="80"/>
      <c r="C609" s="81"/>
      <c r="D609" s="82"/>
      <c r="E609" s="28"/>
      <c r="F609" s="42"/>
    </row>
    <row r="610" spans="1:6">
      <c r="A610" s="28"/>
      <c r="B610" s="80"/>
      <c r="C610" s="81"/>
      <c r="D610" s="82"/>
      <c r="E610" s="28"/>
      <c r="F610" s="42"/>
    </row>
    <row r="611" spans="1:6">
      <c r="A611" s="28"/>
      <c r="B611" s="80"/>
      <c r="C611" s="81"/>
      <c r="D611" s="82"/>
      <c r="E611" s="28"/>
      <c r="F611" s="42"/>
    </row>
    <row r="612" spans="1:6">
      <c r="A612" s="28"/>
      <c r="B612" s="80"/>
      <c r="D612" s="82"/>
      <c r="E612" s="28"/>
      <c r="F612" s="42"/>
    </row>
    <row r="613" spans="1:6">
      <c r="A613" s="28"/>
      <c r="B613" s="80"/>
      <c r="D613" s="82"/>
      <c r="E613" s="28"/>
      <c r="F613" s="42"/>
    </row>
    <row r="614" spans="1:6">
      <c r="A614" s="28"/>
      <c r="B614" s="80"/>
      <c r="D614" s="82"/>
      <c r="E614" s="28"/>
      <c r="F614" s="42"/>
    </row>
    <row r="615" spans="1:6">
      <c r="A615" s="28"/>
      <c r="B615" s="80"/>
      <c r="D615" s="82"/>
      <c r="E615" s="28"/>
      <c r="F615" s="42"/>
    </row>
    <row r="616" spans="1:6">
      <c r="A616" s="28"/>
      <c r="B616" s="80"/>
      <c r="D616" s="82"/>
      <c r="E616" s="28"/>
      <c r="F616" s="42"/>
    </row>
    <row r="617" spans="1:6">
      <c r="A617" s="28"/>
      <c r="B617" s="80"/>
      <c r="D617" s="82"/>
      <c r="E617" s="28"/>
      <c r="F617" s="42"/>
    </row>
    <row r="618" spans="1:6">
      <c r="A618" s="28"/>
      <c r="B618" s="80"/>
      <c r="D618" s="82"/>
      <c r="E618" s="28"/>
      <c r="F618" s="42"/>
    </row>
    <row r="619" spans="1:6">
      <c r="A619" s="28"/>
      <c r="B619" s="80"/>
      <c r="D619" s="82"/>
      <c r="E619" s="28"/>
      <c r="F619" s="42"/>
    </row>
    <row r="620" spans="1:6">
      <c r="A620" s="28"/>
      <c r="B620" s="80"/>
      <c r="D620" s="82"/>
      <c r="E620" s="28"/>
      <c r="F620" s="42"/>
    </row>
    <row r="621" spans="1:6">
      <c r="A621" s="28"/>
      <c r="B621" s="80"/>
      <c r="D621" s="82"/>
      <c r="E621" s="28"/>
      <c r="F621" s="42"/>
    </row>
    <row r="622" spans="1:6">
      <c r="A622" s="28"/>
      <c r="B622" s="80"/>
      <c r="D622" s="82"/>
      <c r="E622" s="28"/>
      <c r="F622" s="42"/>
    </row>
    <row r="623" spans="1:6">
      <c r="A623" s="28"/>
      <c r="B623" s="80"/>
      <c r="D623" s="82"/>
      <c r="E623" s="28"/>
      <c r="F623" s="42"/>
    </row>
    <row r="624" spans="1:6">
      <c r="A624" s="28"/>
      <c r="B624" s="80"/>
      <c r="D624" s="82"/>
      <c r="E624" s="28"/>
      <c r="F624" s="42"/>
    </row>
    <row r="625" spans="1:6">
      <c r="A625" s="28"/>
      <c r="B625" s="80"/>
      <c r="D625" s="82"/>
      <c r="E625" s="28"/>
      <c r="F625" s="42"/>
    </row>
    <row r="626" spans="1:6">
      <c r="A626" s="28"/>
      <c r="B626" s="80"/>
      <c r="D626" s="82"/>
      <c r="E626" s="28"/>
      <c r="F626" s="42"/>
    </row>
    <row r="627" spans="1:6">
      <c r="A627" s="28"/>
      <c r="B627" s="80"/>
      <c r="D627" s="82"/>
      <c r="E627" s="28"/>
      <c r="F627" s="42"/>
    </row>
    <row r="628" spans="1:6">
      <c r="A628" s="28"/>
      <c r="B628" s="80"/>
      <c r="D628" s="82"/>
      <c r="E628" s="28"/>
      <c r="F628" s="42"/>
    </row>
    <row r="629" spans="1:6">
      <c r="A629" s="28"/>
      <c r="B629" s="80"/>
      <c r="D629" s="82"/>
      <c r="E629" s="28"/>
      <c r="F629" s="42"/>
    </row>
    <row r="630" spans="1:6">
      <c r="A630" s="28"/>
      <c r="B630" s="80"/>
      <c r="D630" s="82"/>
      <c r="E630" s="28"/>
      <c r="F630" s="42"/>
    </row>
    <row r="631" spans="1:6">
      <c r="A631" s="28"/>
      <c r="B631" s="80"/>
      <c r="D631" s="82"/>
      <c r="E631" s="28"/>
      <c r="F631" s="42"/>
    </row>
    <row r="632" spans="1:6">
      <c r="A632" s="28"/>
      <c r="B632" s="80"/>
      <c r="D632" s="82"/>
      <c r="E632" s="28"/>
      <c r="F632" s="42"/>
    </row>
    <row r="633" spans="1:6">
      <c r="A633" s="28"/>
      <c r="B633" s="80"/>
      <c r="D633" s="82"/>
      <c r="E633" s="28"/>
      <c r="F633" s="42"/>
    </row>
    <row r="634" spans="1:6">
      <c r="A634" s="28"/>
      <c r="B634" s="80"/>
      <c r="D634" s="82"/>
      <c r="E634" s="28"/>
      <c r="F634" s="42"/>
    </row>
    <row r="635" spans="1:6">
      <c r="A635" s="28"/>
      <c r="B635" s="80"/>
      <c r="D635" s="82"/>
      <c r="E635" s="28"/>
      <c r="F635" s="42"/>
    </row>
    <row r="636" spans="1:6">
      <c r="A636" s="28"/>
      <c r="B636" s="80"/>
      <c r="D636" s="82"/>
      <c r="E636" s="28"/>
      <c r="F636" s="42"/>
    </row>
    <row r="637" spans="1:6">
      <c r="A637" s="28"/>
      <c r="B637" s="80"/>
      <c r="D637" s="82"/>
      <c r="E637" s="28"/>
      <c r="F637" s="42"/>
    </row>
    <row r="638" spans="1:6">
      <c r="A638" s="28"/>
      <c r="B638" s="80"/>
      <c r="D638" s="82"/>
      <c r="E638" s="28"/>
      <c r="F638" s="42"/>
    </row>
    <row r="639" spans="1:6">
      <c r="A639" s="28"/>
      <c r="B639" s="80"/>
      <c r="D639" s="82"/>
      <c r="E639" s="28"/>
      <c r="F639" s="42"/>
    </row>
  </sheetData>
  <mergeCells count="16">
    <mergeCell ref="A1:G1"/>
    <mergeCell ref="A2:G2"/>
    <mergeCell ref="A3:G3"/>
    <mergeCell ref="A4:G4"/>
    <mergeCell ref="A5:A6"/>
    <mergeCell ref="B5:B6"/>
    <mergeCell ref="C5:C6"/>
    <mergeCell ref="G5:G6"/>
    <mergeCell ref="D5:D6"/>
    <mergeCell ref="A99:A100"/>
    <mergeCell ref="B99:B100"/>
    <mergeCell ref="E5:E6"/>
    <mergeCell ref="F5:F6"/>
    <mergeCell ref="G16:G19"/>
    <mergeCell ref="A96:A97"/>
    <mergeCell ref="B96:B97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S94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10" sqref="G10"/>
    </sheetView>
  </sheetViews>
  <sheetFormatPr defaultRowHeight="15.75"/>
  <cols>
    <col min="1" max="1" width="8.42578125" style="12" bestFit="1" customWidth="1"/>
    <col min="2" max="2" width="40.7109375" style="25" customWidth="1"/>
    <col min="3" max="3" width="11.28515625" style="14" bestFit="1" customWidth="1"/>
    <col min="4" max="4" width="19.7109375" style="15" customWidth="1"/>
    <col min="5" max="5" width="19.7109375" style="13" customWidth="1"/>
    <col min="6" max="6" width="8.7109375" style="13" customWidth="1"/>
    <col min="7" max="7" width="74.85546875" style="26" customWidth="1"/>
    <col min="8" max="16384" width="9.140625" style="2"/>
  </cols>
  <sheetData>
    <row r="1" spans="1:71" s="1" customFormat="1" ht="15">
      <c r="A1" s="16"/>
      <c r="B1" s="144" t="s">
        <v>236</v>
      </c>
      <c r="C1" s="144"/>
      <c r="D1" s="144"/>
      <c r="E1" s="144"/>
      <c r="F1" s="144"/>
      <c r="G1" s="144"/>
    </row>
    <row r="2" spans="1:71" s="23" customFormat="1" ht="15">
      <c r="A2" s="145" t="s">
        <v>155</v>
      </c>
      <c r="B2" s="145"/>
      <c r="C2" s="145"/>
      <c r="D2" s="145"/>
      <c r="E2" s="145"/>
      <c r="F2" s="145"/>
      <c r="G2" s="145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20"/>
      <c r="BC2" s="20"/>
      <c r="BD2" s="20"/>
      <c r="BE2" s="20"/>
      <c r="BF2" s="20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2"/>
    </row>
    <row r="3" spans="1:71" s="24" customFormat="1" ht="15" customHeight="1">
      <c r="A3" s="136" t="s">
        <v>278</v>
      </c>
      <c r="B3" s="135"/>
      <c r="C3" s="135"/>
      <c r="D3" s="135"/>
      <c r="E3" s="135"/>
      <c r="F3" s="135"/>
      <c r="G3" s="135"/>
    </row>
    <row r="4" spans="1:71" ht="15" customHeight="1">
      <c r="A4" s="137" t="s">
        <v>309</v>
      </c>
      <c r="B4" s="138"/>
      <c r="C4" s="138"/>
      <c r="D4" s="138"/>
      <c r="E4" s="138"/>
      <c r="F4" s="138"/>
      <c r="G4" s="138"/>
    </row>
    <row r="5" spans="1:71" s="17" customFormat="1" ht="39.950000000000003" customHeight="1">
      <c r="A5" s="128" t="s">
        <v>0</v>
      </c>
      <c r="B5" s="139" t="s">
        <v>1</v>
      </c>
      <c r="C5" s="128" t="s">
        <v>239</v>
      </c>
      <c r="D5" s="142" t="s">
        <v>279</v>
      </c>
      <c r="E5" s="128" t="s">
        <v>240</v>
      </c>
      <c r="F5" s="129" t="s">
        <v>241</v>
      </c>
      <c r="G5" s="141" t="s">
        <v>242</v>
      </c>
    </row>
    <row r="6" spans="1:71" s="18" customFormat="1" ht="53.25" customHeight="1">
      <c r="A6" s="128"/>
      <c r="B6" s="140"/>
      <c r="C6" s="128"/>
      <c r="D6" s="128"/>
      <c r="E6" s="128"/>
      <c r="F6" s="129"/>
      <c r="G6" s="141"/>
    </row>
    <row r="7" spans="1:71" ht="31.5">
      <c r="A7" s="115" t="s">
        <v>2</v>
      </c>
      <c r="B7" s="114" t="s">
        <v>156</v>
      </c>
      <c r="C7" s="3" t="s">
        <v>280</v>
      </c>
      <c r="D7" s="113">
        <f>D8+D13+D18+D19+D20</f>
        <v>2195406.3253313764</v>
      </c>
      <c r="E7" s="113">
        <f>E8+E13+E18+E19+E20</f>
        <v>1752097.5559359998</v>
      </c>
      <c r="F7" s="32">
        <f>E7/D7-1</f>
        <v>-0.20192561362346584</v>
      </c>
      <c r="G7" s="86"/>
    </row>
    <row r="8" spans="1:71">
      <c r="A8" s="115" t="s">
        <v>157</v>
      </c>
      <c r="B8" s="114" t="s">
        <v>158</v>
      </c>
      <c r="C8" s="3" t="s">
        <v>281</v>
      </c>
      <c r="D8" s="113">
        <f>D9+D10+D11+D12</f>
        <v>387986.61073515646</v>
      </c>
      <c r="E8" s="113">
        <f>E9+E10+E11+E12</f>
        <v>304993.45941000001</v>
      </c>
      <c r="F8" s="32">
        <f t="shared" ref="F8:F70" si="0">E8/D8-1</f>
        <v>-0.21390725614964168</v>
      </c>
      <c r="G8" s="86"/>
    </row>
    <row r="9" spans="1:71" s="1" customFormat="1" ht="31.5">
      <c r="A9" s="4" t="s">
        <v>6</v>
      </c>
      <c r="B9" s="87" t="s">
        <v>159</v>
      </c>
      <c r="C9" s="5" t="s">
        <v>281</v>
      </c>
      <c r="D9" s="113">
        <v>59586.618856531335</v>
      </c>
      <c r="E9" s="113">
        <v>48437.614539999988</v>
      </c>
      <c r="F9" s="32">
        <f t="shared" si="0"/>
        <v>-0.1871058390370357</v>
      </c>
      <c r="G9" s="41" t="s">
        <v>246</v>
      </c>
    </row>
    <row r="10" spans="1:71">
      <c r="A10" s="4" t="s">
        <v>7</v>
      </c>
      <c r="B10" s="87" t="s">
        <v>11</v>
      </c>
      <c r="C10" s="5" t="s">
        <v>281</v>
      </c>
      <c r="D10" s="113">
        <v>497.77967770510827</v>
      </c>
      <c r="E10" s="113">
        <v>206.41308999999998</v>
      </c>
      <c r="F10" s="32">
        <f t="shared" si="0"/>
        <v>-0.58533242869291657</v>
      </c>
      <c r="G10" s="57" t="s">
        <v>247</v>
      </c>
    </row>
    <row r="11" spans="1:71">
      <c r="A11" s="4" t="s">
        <v>8</v>
      </c>
      <c r="B11" s="87" t="s">
        <v>160</v>
      </c>
      <c r="C11" s="5" t="s">
        <v>281</v>
      </c>
      <c r="D11" s="113">
        <v>320888.48972091998</v>
      </c>
      <c r="E11" s="113">
        <v>251768.18216</v>
      </c>
      <c r="F11" s="32">
        <f t="shared" si="0"/>
        <v>-0.21540288846457112</v>
      </c>
      <c r="G11" s="39" t="s">
        <v>248</v>
      </c>
    </row>
    <row r="12" spans="1:71" ht="31.5">
      <c r="A12" s="4" t="s">
        <v>10</v>
      </c>
      <c r="B12" s="87" t="s">
        <v>282</v>
      </c>
      <c r="C12" s="5" t="s">
        <v>281</v>
      </c>
      <c r="D12" s="113">
        <v>7013.7224800000004</v>
      </c>
      <c r="E12" s="113">
        <v>4581.2496200000005</v>
      </c>
      <c r="F12" s="32">
        <f t="shared" si="0"/>
        <v>-0.34681624015440082</v>
      </c>
      <c r="G12" s="39" t="s">
        <v>245</v>
      </c>
    </row>
    <row r="13" spans="1:71">
      <c r="A13" s="115" t="s">
        <v>15</v>
      </c>
      <c r="B13" s="114" t="s">
        <v>161</v>
      </c>
      <c r="C13" s="6" t="s">
        <v>281</v>
      </c>
      <c r="D13" s="113">
        <f>D14+D15+D16+D17</f>
        <v>1013686.3779129998</v>
      </c>
      <c r="E13" s="113">
        <f>E14+E15+E16+E17</f>
        <v>793117.665576</v>
      </c>
      <c r="F13" s="32">
        <f t="shared" si="0"/>
        <v>-0.21759068400535442</v>
      </c>
      <c r="G13" s="86"/>
    </row>
    <row r="14" spans="1:71">
      <c r="A14" s="4" t="s">
        <v>17</v>
      </c>
      <c r="B14" s="88" t="s">
        <v>283</v>
      </c>
      <c r="C14" s="5" t="s">
        <v>281</v>
      </c>
      <c r="D14" s="105">
        <v>912846.3330499999</v>
      </c>
      <c r="E14" s="105">
        <v>714360.02129999991</v>
      </c>
      <c r="F14" s="32">
        <f t="shared" si="0"/>
        <v>-0.21743671915383389</v>
      </c>
      <c r="G14" s="146" t="s">
        <v>247</v>
      </c>
    </row>
    <row r="15" spans="1:71">
      <c r="A15" s="4" t="s">
        <v>19</v>
      </c>
      <c r="B15" s="88" t="s">
        <v>284</v>
      </c>
      <c r="C15" s="5" t="s">
        <v>281</v>
      </c>
      <c r="D15" s="105">
        <v>78001.298060999994</v>
      </c>
      <c r="E15" s="105">
        <v>61085.148259999994</v>
      </c>
      <c r="F15" s="32">
        <f t="shared" si="0"/>
        <v>-0.2168701062868329</v>
      </c>
      <c r="G15" s="147"/>
    </row>
    <row r="16" spans="1:71" ht="31.5">
      <c r="A16" s="4" t="s">
        <v>21</v>
      </c>
      <c r="B16" s="88" t="s">
        <v>285</v>
      </c>
      <c r="C16" s="5" t="s">
        <v>281</v>
      </c>
      <c r="D16" s="105">
        <v>10035.326881999999</v>
      </c>
      <c r="E16" s="105">
        <v>7894.9841299999989</v>
      </c>
      <c r="F16" s="32">
        <f t="shared" si="0"/>
        <v>-0.21328082056191466</v>
      </c>
      <c r="G16" s="147"/>
    </row>
    <row r="17" spans="1:7" ht="31.5">
      <c r="A17" s="4" t="s">
        <v>23</v>
      </c>
      <c r="B17" s="88" t="s">
        <v>286</v>
      </c>
      <c r="C17" s="5"/>
      <c r="D17" s="105">
        <v>12803.41992</v>
      </c>
      <c r="E17" s="105">
        <v>9777.5118860000002</v>
      </c>
      <c r="F17" s="32">
        <f t="shared" si="0"/>
        <v>-0.23633592062955633</v>
      </c>
      <c r="G17" s="148"/>
    </row>
    <row r="18" spans="1:7" s="1" customFormat="1">
      <c r="A18" s="7" t="s">
        <v>25</v>
      </c>
      <c r="B18" s="87" t="s">
        <v>26</v>
      </c>
      <c r="C18" s="6" t="s">
        <v>281</v>
      </c>
      <c r="D18" s="113">
        <v>321331.72983000003</v>
      </c>
      <c r="E18" s="113">
        <v>267589.32895</v>
      </c>
      <c r="F18" s="32">
        <f t="shared" si="0"/>
        <v>-0.16724897011705742</v>
      </c>
      <c r="G18" s="57" t="s">
        <v>247</v>
      </c>
    </row>
    <row r="19" spans="1:7" s="1" customFormat="1">
      <c r="A19" s="115" t="s">
        <v>27</v>
      </c>
      <c r="B19" s="114" t="s">
        <v>162</v>
      </c>
      <c r="C19" s="3" t="s">
        <v>281</v>
      </c>
      <c r="D19" s="113">
        <v>80555.06253000001</v>
      </c>
      <c r="E19" s="113">
        <v>66100.396469999992</v>
      </c>
      <c r="F19" s="32">
        <f t="shared" si="0"/>
        <v>-0.17943833206779358</v>
      </c>
      <c r="G19" s="57" t="s">
        <v>247</v>
      </c>
    </row>
    <row r="20" spans="1:7" s="1" customFormat="1">
      <c r="A20" s="115" t="s">
        <v>163</v>
      </c>
      <c r="B20" s="89" t="s">
        <v>164</v>
      </c>
      <c r="C20" s="3" t="s">
        <v>281</v>
      </c>
      <c r="D20" s="105">
        <f>D21+D22+D23+D24+D25+D29+D30</f>
        <v>391846.54432321998</v>
      </c>
      <c r="E20" s="105">
        <f>E21+E22+E23+E24+E25+E29+E30</f>
        <v>320296.70553000004</v>
      </c>
      <c r="F20" s="32">
        <f t="shared" si="0"/>
        <v>-0.18259657978303123</v>
      </c>
      <c r="G20" s="57"/>
    </row>
    <row r="21" spans="1:7">
      <c r="A21" s="4" t="s">
        <v>31</v>
      </c>
      <c r="B21" s="88" t="s">
        <v>32</v>
      </c>
      <c r="C21" s="5" t="s">
        <v>281</v>
      </c>
      <c r="D21" s="105">
        <v>984.24882000000014</v>
      </c>
      <c r="E21" s="105">
        <v>814.82105999999999</v>
      </c>
      <c r="F21" s="32">
        <f t="shared" si="0"/>
        <v>-0.17213915481249964</v>
      </c>
      <c r="G21" s="57" t="s">
        <v>247</v>
      </c>
    </row>
    <row r="22" spans="1:7">
      <c r="A22" s="4" t="s">
        <v>33</v>
      </c>
      <c r="B22" s="88" t="s">
        <v>36</v>
      </c>
      <c r="C22" s="5" t="s">
        <v>281</v>
      </c>
      <c r="D22" s="105">
        <v>2256.2135100000005</v>
      </c>
      <c r="E22" s="105">
        <v>2248.9930599999998</v>
      </c>
      <c r="F22" s="32"/>
      <c r="G22" s="57" t="s">
        <v>247</v>
      </c>
    </row>
    <row r="23" spans="1:7">
      <c r="A23" s="4" t="s">
        <v>35</v>
      </c>
      <c r="B23" s="88" t="s">
        <v>165</v>
      </c>
      <c r="C23" s="5" t="s">
        <v>281</v>
      </c>
      <c r="D23" s="105">
        <v>33272.399429999998</v>
      </c>
      <c r="E23" s="105">
        <v>24223.350750000001</v>
      </c>
      <c r="F23" s="32">
        <f t="shared" si="0"/>
        <v>-0.27196862369477748</v>
      </c>
      <c r="G23" s="57" t="s">
        <v>247</v>
      </c>
    </row>
    <row r="24" spans="1:7">
      <c r="A24" s="4" t="s">
        <v>166</v>
      </c>
      <c r="B24" s="88" t="s">
        <v>167</v>
      </c>
      <c r="C24" s="5" t="s">
        <v>281</v>
      </c>
      <c r="D24" s="105">
        <v>290.47299999999996</v>
      </c>
      <c r="E24" s="105">
        <v>290.16050000000001</v>
      </c>
      <c r="F24" s="32"/>
      <c r="G24" s="57" t="s">
        <v>247</v>
      </c>
    </row>
    <row r="25" spans="1:7" s="1" customFormat="1">
      <c r="A25" s="4" t="s">
        <v>168</v>
      </c>
      <c r="B25" s="88" t="s">
        <v>287</v>
      </c>
      <c r="C25" s="3" t="s">
        <v>281</v>
      </c>
      <c r="D25" s="105">
        <f>D26+D27+D28</f>
        <v>15016.394350000002</v>
      </c>
      <c r="E25" s="105">
        <f>E26+E27+E28</f>
        <v>12129.388500000001</v>
      </c>
      <c r="F25" s="32">
        <f t="shared" si="0"/>
        <v>-0.19225692817530471</v>
      </c>
      <c r="G25" s="57" t="s">
        <v>247</v>
      </c>
    </row>
    <row r="26" spans="1:7" ht="31.5">
      <c r="A26" s="4" t="s">
        <v>40</v>
      </c>
      <c r="B26" s="90" t="s">
        <v>288</v>
      </c>
      <c r="C26" s="5" t="s">
        <v>281</v>
      </c>
      <c r="D26" s="105">
        <v>12682.106790000002</v>
      </c>
      <c r="E26" s="105">
        <v>10243.91303</v>
      </c>
      <c r="F26" s="32">
        <f t="shared" si="0"/>
        <v>-0.1922546309042712</v>
      </c>
      <c r="G26" s="57" t="s">
        <v>247</v>
      </c>
    </row>
    <row r="27" spans="1:7" ht="31.5">
      <c r="A27" s="4" t="s">
        <v>41</v>
      </c>
      <c r="B27" s="90" t="s">
        <v>289</v>
      </c>
      <c r="C27" s="5" t="s">
        <v>281</v>
      </c>
      <c r="D27" s="105">
        <v>1773.85194</v>
      </c>
      <c r="E27" s="105">
        <v>1465.55161</v>
      </c>
      <c r="F27" s="32">
        <f t="shared" si="0"/>
        <v>-0.173802741394527</v>
      </c>
      <c r="G27" s="57" t="s">
        <v>247</v>
      </c>
    </row>
    <row r="28" spans="1:7">
      <c r="A28" s="4" t="s">
        <v>169</v>
      </c>
      <c r="B28" s="90" t="s">
        <v>290</v>
      </c>
      <c r="C28" s="5" t="s">
        <v>281</v>
      </c>
      <c r="D28" s="105">
        <v>560.43561999999997</v>
      </c>
      <c r="E28" s="105">
        <v>419.92385999999999</v>
      </c>
      <c r="F28" s="32">
        <f t="shared" si="0"/>
        <v>-0.25071882475992513</v>
      </c>
      <c r="G28" s="57"/>
    </row>
    <row r="29" spans="1:7">
      <c r="A29" s="4" t="s">
        <v>170</v>
      </c>
      <c r="B29" s="88" t="s">
        <v>305</v>
      </c>
      <c r="C29" s="5" t="s">
        <v>281</v>
      </c>
      <c r="D29" s="105">
        <v>25141.002</v>
      </c>
      <c r="E29" s="105">
        <v>19207.611000000001</v>
      </c>
      <c r="F29" s="32">
        <f t="shared" si="0"/>
        <v>-0.23600455542702714</v>
      </c>
      <c r="G29" s="57" t="s">
        <v>247</v>
      </c>
    </row>
    <row r="30" spans="1:7" s="1" customFormat="1">
      <c r="A30" s="91" t="s">
        <v>172</v>
      </c>
      <c r="B30" s="89" t="s">
        <v>50</v>
      </c>
      <c r="C30" s="3" t="s">
        <v>281</v>
      </c>
      <c r="D30" s="73">
        <f>SUM(D31:D43)</f>
        <v>314885.81321321998</v>
      </c>
      <c r="E30" s="73">
        <f>SUM(E31:E43)</f>
        <v>261382.38066000002</v>
      </c>
      <c r="F30" s="32">
        <f t="shared" si="0"/>
        <v>-0.16991376018897031</v>
      </c>
      <c r="G30" s="57" t="s">
        <v>247</v>
      </c>
    </row>
    <row r="31" spans="1:7" ht="31.5">
      <c r="A31" s="4" t="s">
        <v>173</v>
      </c>
      <c r="B31" s="92" t="s">
        <v>52</v>
      </c>
      <c r="C31" s="5" t="s">
        <v>281</v>
      </c>
      <c r="D31" s="105">
        <v>8982.7905562199994</v>
      </c>
      <c r="E31" s="105">
        <v>5864.9981600000001</v>
      </c>
      <c r="F31" s="32">
        <f t="shared" si="0"/>
        <v>-0.34708505967125447</v>
      </c>
      <c r="G31" s="60" t="s">
        <v>257</v>
      </c>
    </row>
    <row r="32" spans="1:7">
      <c r="A32" s="4" t="s">
        <v>174</v>
      </c>
      <c r="B32" s="88" t="s">
        <v>291</v>
      </c>
      <c r="C32" s="5" t="s">
        <v>281</v>
      </c>
      <c r="D32" s="105">
        <v>1316.1873999999998</v>
      </c>
      <c r="E32" s="105">
        <v>1090.9739</v>
      </c>
      <c r="F32" s="32">
        <f t="shared" si="0"/>
        <v>-0.17111051207449623</v>
      </c>
      <c r="G32" s="57" t="s">
        <v>258</v>
      </c>
    </row>
    <row r="33" spans="1:7">
      <c r="A33" s="4" t="s">
        <v>175</v>
      </c>
      <c r="B33" s="92" t="s">
        <v>56</v>
      </c>
      <c r="C33" s="5" t="s">
        <v>281</v>
      </c>
      <c r="D33" s="105">
        <v>317</v>
      </c>
      <c r="E33" s="105">
        <v>105</v>
      </c>
      <c r="F33" s="32">
        <f t="shared" si="0"/>
        <v>-0.66876971608832814</v>
      </c>
      <c r="G33" s="57" t="s">
        <v>247</v>
      </c>
    </row>
    <row r="34" spans="1:7">
      <c r="A34" s="4" t="s">
        <v>176</v>
      </c>
      <c r="B34" s="88" t="s">
        <v>58</v>
      </c>
      <c r="C34" s="5" t="s">
        <v>281</v>
      </c>
      <c r="D34" s="105">
        <v>446.02463</v>
      </c>
      <c r="E34" s="105">
        <v>274.92997000000003</v>
      </c>
      <c r="F34" s="32">
        <f t="shared" si="0"/>
        <v>-0.383599129940425</v>
      </c>
      <c r="G34" s="57" t="s">
        <v>247</v>
      </c>
    </row>
    <row r="35" spans="1:7" ht="47.25">
      <c r="A35" s="4" t="s">
        <v>177</v>
      </c>
      <c r="B35" s="88" t="s">
        <v>178</v>
      </c>
      <c r="C35" s="5" t="s">
        <v>281</v>
      </c>
      <c r="D35" s="105">
        <v>271.67200000000003</v>
      </c>
      <c r="E35" s="105">
        <v>225.9</v>
      </c>
      <c r="F35" s="32">
        <f t="shared" si="0"/>
        <v>-0.1684825819370418</v>
      </c>
      <c r="G35" s="57" t="s">
        <v>247</v>
      </c>
    </row>
    <row r="36" spans="1:7">
      <c r="A36" s="4" t="s">
        <v>179</v>
      </c>
      <c r="B36" s="92" t="s">
        <v>62</v>
      </c>
      <c r="C36" s="5" t="s">
        <v>281</v>
      </c>
      <c r="D36" s="105">
        <v>2404.6610700000001</v>
      </c>
      <c r="E36" s="105">
        <v>1900.6424000000002</v>
      </c>
      <c r="F36" s="32">
        <f t="shared" si="0"/>
        <v>-0.20960071100581334</v>
      </c>
      <c r="G36" s="57" t="s">
        <v>258</v>
      </c>
    </row>
    <row r="37" spans="1:7">
      <c r="A37" s="4" t="s">
        <v>180</v>
      </c>
      <c r="B37" s="92" t="s">
        <v>181</v>
      </c>
      <c r="C37" s="5" t="s">
        <v>281</v>
      </c>
      <c r="D37" s="105">
        <v>4030.0333499999997</v>
      </c>
      <c r="E37" s="105">
        <v>4165.2870400000002</v>
      </c>
      <c r="F37" s="32">
        <f t="shared" si="0"/>
        <v>3.3561431941996345E-2</v>
      </c>
      <c r="G37" s="57" t="s">
        <v>258</v>
      </c>
    </row>
    <row r="38" spans="1:7" ht="31.5">
      <c r="A38" s="4" t="s">
        <v>182</v>
      </c>
      <c r="B38" s="88" t="s">
        <v>66</v>
      </c>
      <c r="C38" s="5" t="s">
        <v>281</v>
      </c>
      <c r="D38" s="105">
        <v>187.85945999999998</v>
      </c>
      <c r="E38" s="105">
        <v>132.41946999999999</v>
      </c>
      <c r="F38" s="32">
        <f t="shared" si="0"/>
        <v>-0.29511417737493761</v>
      </c>
      <c r="G38" s="57" t="s">
        <v>247</v>
      </c>
    </row>
    <row r="39" spans="1:7" ht="31.5">
      <c r="A39" s="4" t="s">
        <v>183</v>
      </c>
      <c r="B39" s="92" t="s">
        <v>68</v>
      </c>
      <c r="C39" s="5" t="s">
        <v>281</v>
      </c>
      <c r="D39" s="105">
        <v>1268.0068200000001</v>
      </c>
      <c r="E39" s="105">
        <v>1209.5</v>
      </c>
      <c r="F39" s="32">
        <f t="shared" si="0"/>
        <v>-4.6140777066167593E-2</v>
      </c>
      <c r="G39" s="57" t="s">
        <v>247</v>
      </c>
    </row>
    <row r="40" spans="1:7">
      <c r="A40" s="4" t="s">
        <v>184</v>
      </c>
      <c r="B40" s="93" t="s">
        <v>185</v>
      </c>
      <c r="C40" s="5" t="s">
        <v>281</v>
      </c>
      <c r="D40" s="105">
        <v>292932.015747</v>
      </c>
      <c r="E40" s="105">
        <v>243976.09659</v>
      </c>
      <c r="F40" s="32">
        <f t="shared" si="0"/>
        <v>-0.16712382575239682</v>
      </c>
      <c r="G40" s="57" t="s">
        <v>247</v>
      </c>
    </row>
    <row r="41" spans="1:7">
      <c r="A41" s="4" t="s">
        <v>186</v>
      </c>
      <c r="B41" s="94" t="s">
        <v>187</v>
      </c>
      <c r="C41" s="5" t="s">
        <v>281</v>
      </c>
      <c r="D41" s="105">
        <v>1385.01</v>
      </c>
      <c r="E41" s="105">
        <v>1385.01</v>
      </c>
      <c r="F41" s="32"/>
      <c r="G41" s="57"/>
    </row>
    <row r="42" spans="1:7" ht="47.25">
      <c r="A42" s="4" t="s">
        <v>188</v>
      </c>
      <c r="B42" s="95" t="s">
        <v>189</v>
      </c>
      <c r="C42" s="5" t="s">
        <v>281</v>
      </c>
      <c r="D42" s="105">
        <v>1175.556</v>
      </c>
      <c r="E42" s="105">
        <v>919.89</v>
      </c>
      <c r="F42" s="32">
        <f t="shared" si="0"/>
        <v>-0.21748517297346959</v>
      </c>
      <c r="G42" s="57" t="s">
        <v>247</v>
      </c>
    </row>
    <row r="43" spans="1:7" ht="31.5">
      <c r="A43" s="4" t="s">
        <v>190</v>
      </c>
      <c r="B43" s="95" t="s">
        <v>191</v>
      </c>
      <c r="C43" s="5" t="s">
        <v>281</v>
      </c>
      <c r="D43" s="105">
        <v>168.99617999999998</v>
      </c>
      <c r="E43" s="105">
        <v>131.73312999999999</v>
      </c>
      <c r="F43" s="32">
        <f t="shared" si="0"/>
        <v>-0.22049640411990379</v>
      </c>
      <c r="G43" s="57" t="s">
        <v>247</v>
      </c>
    </row>
    <row r="44" spans="1:7" s="1" customFormat="1">
      <c r="A44" s="115" t="s">
        <v>75</v>
      </c>
      <c r="B44" s="114" t="s">
        <v>76</v>
      </c>
      <c r="C44" s="3" t="s">
        <v>292</v>
      </c>
      <c r="D44" s="113">
        <f>D45+D74+D88</f>
        <v>300413.95018831349</v>
      </c>
      <c r="E44" s="113">
        <f>E45+E74+E88</f>
        <v>241278.57774000001</v>
      </c>
      <c r="F44" s="32">
        <f t="shared" si="0"/>
        <v>-0.19684629296091172</v>
      </c>
      <c r="G44" s="57"/>
    </row>
    <row r="45" spans="1:7" s="1" customFormat="1">
      <c r="A45" s="115" t="s">
        <v>77</v>
      </c>
      <c r="B45" s="114" t="s">
        <v>192</v>
      </c>
      <c r="C45" s="3" t="s">
        <v>281</v>
      </c>
      <c r="D45" s="113">
        <f>D46+D47+D48+D49+D50+D51+D54+D55+D56+D61</f>
        <v>204041.32811558299</v>
      </c>
      <c r="E45" s="113">
        <f>E46+E47+E48+E49+E50+E51+E54+E55+E56+E61</f>
        <v>160566.42883999998</v>
      </c>
      <c r="F45" s="32">
        <f t="shared" si="0"/>
        <v>-0.21306908594005936</v>
      </c>
      <c r="G45" s="57"/>
    </row>
    <row r="46" spans="1:7">
      <c r="A46" s="4" t="s">
        <v>193</v>
      </c>
      <c r="B46" s="88" t="s">
        <v>194</v>
      </c>
      <c r="C46" s="5" t="s">
        <v>281</v>
      </c>
      <c r="D46" s="105">
        <v>80691.046764999992</v>
      </c>
      <c r="E46" s="105">
        <v>62854.712219999994</v>
      </c>
      <c r="F46" s="32">
        <f t="shared" si="0"/>
        <v>-0.22104477832522762</v>
      </c>
      <c r="G46" s="57" t="s">
        <v>247</v>
      </c>
    </row>
    <row r="47" spans="1:7">
      <c r="A47" s="4" t="s">
        <v>195</v>
      </c>
      <c r="B47" s="88" t="s">
        <v>293</v>
      </c>
      <c r="C47" s="5" t="s">
        <v>281</v>
      </c>
      <c r="D47" s="105">
        <v>6928.9306372999999</v>
      </c>
      <c r="E47" s="105">
        <v>5396.2283900000002</v>
      </c>
      <c r="F47" s="32">
        <f t="shared" si="0"/>
        <v>-0.22120328915534482</v>
      </c>
      <c r="G47" s="57" t="s">
        <v>247</v>
      </c>
    </row>
    <row r="48" spans="1:7" ht="31.5">
      <c r="A48" s="4" t="s">
        <v>196</v>
      </c>
      <c r="B48" s="88" t="s">
        <v>24</v>
      </c>
      <c r="C48" s="5"/>
      <c r="D48" s="105">
        <v>1156.4427450000001</v>
      </c>
      <c r="E48" s="105">
        <v>883.48017000000016</v>
      </c>
      <c r="F48" s="32">
        <f t="shared" si="0"/>
        <v>-0.23603639365647966</v>
      </c>
      <c r="G48" s="57" t="s">
        <v>247</v>
      </c>
    </row>
    <row r="49" spans="1:7">
      <c r="A49" s="4" t="s">
        <v>197</v>
      </c>
      <c r="B49" s="88" t="s">
        <v>82</v>
      </c>
      <c r="C49" s="5" t="s">
        <v>281</v>
      </c>
      <c r="D49" s="105">
        <v>7232.652329999999</v>
      </c>
      <c r="E49" s="105">
        <v>6200.9336700000003</v>
      </c>
      <c r="F49" s="32">
        <f t="shared" si="0"/>
        <v>-0.14264734608085317</v>
      </c>
      <c r="G49" s="57" t="s">
        <v>247</v>
      </c>
    </row>
    <row r="50" spans="1:7" ht="63">
      <c r="A50" s="4" t="s">
        <v>198</v>
      </c>
      <c r="B50" s="88" t="s">
        <v>199</v>
      </c>
      <c r="C50" s="5" t="s">
        <v>281</v>
      </c>
      <c r="D50" s="105">
        <v>1484.44049</v>
      </c>
      <c r="E50" s="105">
        <v>1002.2251900000001</v>
      </c>
      <c r="F50" s="32">
        <f t="shared" si="0"/>
        <v>-0.32484650159333761</v>
      </c>
      <c r="G50" s="57" t="s">
        <v>247</v>
      </c>
    </row>
    <row r="51" spans="1:7" s="1" customFormat="1">
      <c r="A51" s="4" t="s">
        <v>200</v>
      </c>
      <c r="B51" s="88" t="s">
        <v>201</v>
      </c>
      <c r="C51" s="3" t="s">
        <v>281</v>
      </c>
      <c r="D51" s="105">
        <f>D52+D53</f>
        <v>2786.6771532829998</v>
      </c>
      <c r="E51" s="105">
        <f>E52+E53</f>
        <v>2058.33707</v>
      </c>
      <c r="F51" s="32">
        <f t="shared" si="0"/>
        <v>-0.26136507504105322</v>
      </c>
      <c r="G51" s="57"/>
    </row>
    <row r="52" spans="1:7" ht="31.5">
      <c r="A52" s="4" t="s">
        <v>87</v>
      </c>
      <c r="B52" s="88" t="s">
        <v>202</v>
      </c>
      <c r="C52" s="5" t="s">
        <v>281</v>
      </c>
      <c r="D52" s="105">
        <v>1065.8109457830001</v>
      </c>
      <c r="E52" s="105">
        <v>701.55531999999994</v>
      </c>
      <c r="F52" s="32">
        <f t="shared" si="0"/>
        <v>-0.34176382521142057</v>
      </c>
      <c r="G52" s="60" t="s">
        <v>257</v>
      </c>
    </row>
    <row r="53" spans="1:7" ht="31.5">
      <c r="A53" s="4" t="s">
        <v>88</v>
      </c>
      <c r="B53" s="88" t="s">
        <v>203</v>
      </c>
      <c r="C53" s="5" t="s">
        <v>281</v>
      </c>
      <c r="D53" s="105">
        <v>1720.8662074999997</v>
      </c>
      <c r="E53" s="105">
        <v>1356.7817500000001</v>
      </c>
      <c r="F53" s="32">
        <f t="shared" si="0"/>
        <v>-0.21157046138347146</v>
      </c>
      <c r="G53" s="41" t="s">
        <v>294</v>
      </c>
    </row>
    <row r="54" spans="1:7">
      <c r="A54" s="4" t="s">
        <v>204</v>
      </c>
      <c r="B54" s="88" t="s">
        <v>32</v>
      </c>
      <c r="C54" s="5" t="s">
        <v>281</v>
      </c>
      <c r="D54" s="105">
        <v>1487.6331600000001</v>
      </c>
      <c r="E54" s="105">
        <v>1234.76278</v>
      </c>
      <c r="F54" s="32">
        <f t="shared" si="0"/>
        <v>-0.1699816774721532</v>
      </c>
      <c r="G54" s="57" t="s">
        <v>247</v>
      </c>
    </row>
    <row r="55" spans="1:7">
      <c r="A55" s="4" t="s">
        <v>205</v>
      </c>
      <c r="B55" s="88" t="s">
        <v>206</v>
      </c>
      <c r="C55" s="5" t="s">
        <v>281</v>
      </c>
      <c r="D55" s="105">
        <v>366.45564999999999</v>
      </c>
      <c r="E55" s="105">
        <v>300.10509000000002</v>
      </c>
      <c r="F55" s="32">
        <f t="shared" si="0"/>
        <v>-0.18106027291433491</v>
      </c>
      <c r="G55" s="57" t="s">
        <v>247</v>
      </c>
    </row>
    <row r="56" spans="1:7" s="1" customFormat="1">
      <c r="A56" s="4" t="s">
        <v>207</v>
      </c>
      <c r="B56" s="88" t="s">
        <v>295</v>
      </c>
      <c r="C56" s="3" t="s">
        <v>281</v>
      </c>
      <c r="D56" s="105">
        <f>SUM(D57:D60)</f>
        <v>88846.944000000003</v>
      </c>
      <c r="E56" s="105">
        <f>SUM(E57:E60)</f>
        <v>70537.532999999996</v>
      </c>
      <c r="F56" s="32">
        <f t="shared" si="0"/>
        <v>-0.20607811789227104</v>
      </c>
      <c r="G56" s="57"/>
    </row>
    <row r="57" spans="1:7">
      <c r="A57" s="4" t="s">
        <v>95</v>
      </c>
      <c r="B57" s="88" t="s">
        <v>96</v>
      </c>
      <c r="C57" s="5" t="s">
        <v>281</v>
      </c>
      <c r="D57" s="105">
        <v>74858.19</v>
      </c>
      <c r="E57" s="105">
        <v>59740.849000000002</v>
      </c>
      <c r="F57" s="32">
        <f t="shared" si="0"/>
        <v>-0.20194638689500777</v>
      </c>
      <c r="G57" s="57" t="s">
        <v>247</v>
      </c>
    </row>
    <row r="58" spans="1:7">
      <c r="A58" s="4" t="s">
        <v>97</v>
      </c>
      <c r="B58" s="88" t="s">
        <v>98</v>
      </c>
      <c r="C58" s="5" t="s">
        <v>281</v>
      </c>
      <c r="D58" s="105">
        <v>46.754000000000005</v>
      </c>
      <c r="E58" s="105">
        <v>35.268999999999998</v>
      </c>
      <c r="F58" s="32">
        <f t="shared" si="0"/>
        <v>-0.24564743123583022</v>
      </c>
      <c r="G58" s="57" t="s">
        <v>247</v>
      </c>
    </row>
    <row r="59" spans="1:7">
      <c r="A59" s="4" t="s">
        <v>99</v>
      </c>
      <c r="B59" s="88" t="s">
        <v>100</v>
      </c>
      <c r="C59" s="5" t="s">
        <v>281</v>
      </c>
      <c r="D59" s="105">
        <v>1218.883</v>
      </c>
      <c r="E59" s="105">
        <v>1218.883</v>
      </c>
      <c r="F59" s="32"/>
      <c r="G59" s="57"/>
    </row>
    <row r="60" spans="1:7">
      <c r="A60" s="4" t="s">
        <v>101</v>
      </c>
      <c r="B60" s="88" t="s">
        <v>102</v>
      </c>
      <c r="C60" s="5" t="s">
        <v>281</v>
      </c>
      <c r="D60" s="105">
        <v>12723.116999999998</v>
      </c>
      <c r="E60" s="105">
        <v>9542.5319999999992</v>
      </c>
      <c r="F60" s="32">
        <f t="shared" si="0"/>
        <v>-0.24998473251483888</v>
      </c>
      <c r="G60" s="57" t="s">
        <v>247</v>
      </c>
    </row>
    <row r="61" spans="1:7">
      <c r="A61" s="96" t="s">
        <v>208</v>
      </c>
      <c r="B61" s="89" t="s">
        <v>209</v>
      </c>
      <c r="C61" s="27" t="s">
        <v>281</v>
      </c>
      <c r="D61" s="105">
        <f>SUM(D62:D73)</f>
        <v>13060.105184999999</v>
      </c>
      <c r="E61" s="105">
        <f>SUM(E62:E73)</f>
        <v>10098.11126</v>
      </c>
      <c r="F61" s="32">
        <f t="shared" si="0"/>
        <v>-0.22679709566213568</v>
      </c>
      <c r="G61" s="57"/>
    </row>
    <row r="62" spans="1:7" s="1" customFormat="1" ht="31.5">
      <c r="A62" s="9" t="s">
        <v>210</v>
      </c>
      <c r="B62" s="88" t="s">
        <v>211</v>
      </c>
      <c r="C62" s="5" t="s">
        <v>281</v>
      </c>
      <c r="D62" s="105">
        <v>2716.7335900000003</v>
      </c>
      <c r="E62" s="105">
        <v>2316.6947399999999</v>
      </c>
      <c r="F62" s="32">
        <f t="shared" si="0"/>
        <v>-0.14724993700983402</v>
      </c>
      <c r="G62" s="41" t="s">
        <v>262</v>
      </c>
    </row>
    <row r="63" spans="1:7">
      <c r="A63" s="9" t="s">
        <v>212</v>
      </c>
      <c r="B63" s="88" t="s">
        <v>64</v>
      </c>
      <c r="C63" s="5" t="s">
        <v>281</v>
      </c>
      <c r="D63" s="105">
        <v>443.68619000000001</v>
      </c>
      <c r="E63" s="105">
        <v>381.37749000000002</v>
      </c>
      <c r="F63" s="32">
        <f t="shared" si="0"/>
        <v>-0.14043416586844859</v>
      </c>
      <c r="G63" s="57" t="s">
        <v>258</v>
      </c>
    </row>
    <row r="64" spans="1:7">
      <c r="A64" s="9" t="s">
        <v>213</v>
      </c>
      <c r="B64" s="88" t="s">
        <v>214</v>
      </c>
      <c r="C64" s="5" t="s">
        <v>281</v>
      </c>
      <c r="D64" s="105">
        <v>227.19215</v>
      </c>
      <c r="E64" s="105">
        <v>205.35269</v>
      </c>
      <c r="F64" s="32">
        <f t="shared" si="0"/>
        <v>-9.6127705116572093E-2</v>
      </c>
      <c r="G64" s="57" t="s">
        <v>247</v>
      </c>
    </row>
    <row r="65" spans="1:7" ht="31.5">
      <c r="A65" s="9" t="s">
        <v>215</v>
      </c>
      <c r="B65" s="88" t="s">
        <v>216</v>
      </c>
      <c r="C65" s="5" t="s">
        <v>281</v>
      </c>
      <c r="D65" s="105">
        <v>2766.642175</v>
      </c>
      <c r="E65" s="105">
        <v>1233.30105</v>
      </c>
      <c r="F65" s="32">
        <f t="shared" si="0"/>
        <v>-0.5542245899580418</v>
      </c>
      <c r="G65" s="57" t="s">
        <v>247</v>
      </c>
    </row>
    <row r="66" spans="1:7">
      <c r="A66" s="9" t="s">
        <v>217</v>
      </c>
      <c r="B66" s="88" t="s">
        <v>54</v>
      </c>
      <c r="C66" s="5" t="s">
        <v>281</v>
      </c>
      <c r="D66" s="105">
        <v>49.981799999999986</v>
      </c>
      <c r="E66" s="105">
        <v>41.486349999999995</v>
      </c>
      <c r="F66" s="32">
        <f t="shared" si="0"/>
        <v>-0.16997086939646022</v>
      </c>
      <c r="G66" s="57" t="s">
        <v>258</v>
      </c>
    </row>
    <row r="67" spans="1:7">
      <c r="A67" s="9" t="s">
        <v>218</v>
      </c>
      <c r="B67" s="88" t="s">
        <v>115</v>
      </c>
      <c r="C67" s="5" t="s">
        <v>281</v>
      </c>
      <c r="D67" s="105">
        <v>2064.2086399999998</v>
      </c>
      <c r="E67" s="105">
        <v>1699.5072499999999</v>
      </c>
      <c r="F67" s="32">
        <f t="shared" si="0"/>
        <v>-0.17667855028452939</v>
      </c>
      <c r="G67" s="57" t="s">
        <v>247</v>
      </c>
    </row>
    <row r="68" spans="1:7" ht="15.75" customHeight="1">
      <c r="A68" s="9" t="s">
        <v>219</v>
      </c>
      <c r="B68" s="88" t="s">
        <v>117</v>
      </c>
      <c r="C68" s="5" t="s">
        <v>281</v>
      </c>
      <c r="D68" s="105">
        <v>696.17450000000008</v>
      </c>
      <c r="E68" s="105">
        <v>10.714499999999999</v>
      </c>
      <c r="F68" s="32">
        <f t="shared" si="0"/>
        <v>-0.98460946213916201</v>
      </c>
      <c r="G68" s="57" t="s">
        <v>247</v>
      </c>
    </row>
    <row r="69" spans="1:7">
      <c r="A69" s="9" t="s">
        <v>119</v>
      </c>
      <c r="B69" s="88" t="s">
        <v>36</v>
      </c>
      <c r="C69" s="5" t="s">
        <v>281</v>
      </c>
      <c r="D69" s="105">
        <v>959.38905999999997</v>
      </c>
      <c r="E69" s="105">
        <v>1078.09366</v>
      </c>
      <c r="F69" s="32">
        <f t="shared" si="0"/>
        <v>0.12372936585288974</v>
      </c>
      <c r="G69" s="57" t="s">
        <v>259</v>
      </c>
    </row>
    <row r="70" spans="1:7">
      <c r="A70" s="9" t="s">
        <v>121</v>
      </c>
      <c r="B70" s="88" t="s">
        <v>220</v>
      </c>
      <c r="C70" s="5" t="s">
        <v>281</v>
      </c>
      <c r="D70" s="105">
        <v>138.40178</v>
      </c>
      <c r="E70" s="105">
        <v>98.401790000000005</v>
      </c>
      <c r="F70" s="32">
        <f t="shared" si="0"/>
        <v>-0.28901355170432053</v>
      </c>
      <c r="G70" s="57" t="s">
        <v>247</v>
      </c>
    </row>
    <row r="71" spans="1:7">
      <c r="A71" s="9" t="s">
        <v>123</v>
      </c>
      <c r="B71" s="88" t="s">
        <v>122</v>
      </c>
      <c r="C71" s="5" t="s">
        <v>281</v>
      </c>
      <c r="D71" s="105">
        <v>123.14316000000001</v>
      </c>
      <c r="E71" s="105">
        <v>115.46702000000002</v>
      </c>
      <c r="F71" s="32">
        <f t="shared" ref="F71:F94" si="1">E71/D71-1</f>
        <v>-6.2335090312770847E-2</v>
      </c>
      <c r="G71" s="57" t="s">
        <v>247</v>
      </c>
    </row>
    <row r="72" spans="1:7" ht="47.25">
      <c r="A72" s="9" t="s">
        <v>124</v>
      </c>
      <c r="B72" s="88" t="s">
        <v>60</v>
      </c>
      <c r="C72" s="5" t="s">
        <v>281</v>
      </c>
      <c r="D72" s="105">
        <v>2255.7700000000004</v>
      </c>
      <c r="E72" s="105">
        <v>2252.8115000000003</v>
      </c>
      <c r="F72" s="32"/>
      <c r="G72" s="57" t="s">
        <v>247</v>
      </c>
    </row>
    <row r="73" spans="1:7">
      <c r="A73" s="9" t="s">
        <v>296</v>
      </c>
      <c r="B73" s="88" t="s">
        <v>221</v>
      </c>
      <c r="C73" s="5" t="s">
        <v>281</v>
      </c>
      <c r="D73" s="105">
        <v>618.78214000000003</v>
      </c>
      <c r="E73" s="105">
        <v>664.90321999999992</v>
      </c>
      <c r="F73" s="32">
        <f t="shared" si="1"/>
        <v>7.4535247575180374E-2</v>
      </c>
      <c r="G73" s="119" t="s">
        <v>311</v>
      </c>
    </row>
    <row r="74" spans="1:7" ht="31.5">
      <c r="A74" s="10" t="s">
        <v>126</v>
      </c>
      <c r="B74" s="97" t="s">
        <v>222</v>
      </c>
      <c r="C74" s="3" t="s">
        <v>281</v>
      </c>
      <c r="D74" s="113">
        <f t="shared" ref="D74:E74" si="2">D75+D76</f>
        <v>94578.84621273051</v>
      </c>
      <c r="E74" s="113">
        <f t="shared" si="2"/>
        <v>79078.520340000003</v>
      </c>
      <c r="F74" s="32">
        <f t="shared" si="1"/>
        <v>-0.16388787232471158</v>
      </c>
      <c r="G74" s="57"/>
    </row>
    <row r="75" spans="1:7">
      <c r="A75" s="11" t="s">
        <v>223</v>
      </c>
      <c r="B75" s="98" t="s">
        <v>82</v>
      </c>
      <c r="C75" s="5" t="s">
        <v>281</v>
      </c>
      <c r="D75" s="105">
        <v>3382.6064599999995</v>
      </c>
      <c r="E75" s="105">
        <v>2819.1544599999997</v>
      </c>
      <c r="F75" s="32">
        <f t="shared" si="1"/>
        <v>-0.16657332346015796</v>
      </c>
      <c r="G75" s="57" t="s">
        <v>247</v>
      </c>
    </row>
    <row r="76" spans="1:7" s="1" customFormat="1">
      <c r="A76" s="10" t="s">
        <v>128</v>
      </c>
      <c r="B76" s="99" t="s">
        <v>224</v>
      </c>
      <c r="C76" s="3" t="s">
        <v>281</v>
      </c>
      <c r="D76" s="105">
        <f>D77+D80+D81+D82+D83+D84+D85+D86+D87</f>
        <v>91196.239752730515</v>
      </c>
      <c r="E76" s="105">
        <f>E77+E80+E81+E82+E83+E84+E85+E86+E87</f>
        <v>76259.365879999998</v>
      </c>
      <c r="F76" s="32">
        <f t="shared" si="1"/>
        <v>-0.16378826488055165</v>
      </c>
      <c r="G76" s="57"/>
    </row>
    <row r="77" spans="1:7">
      <c r="A77" s="11" t="s">
        <v>129</v>
      </c>
      <c r="B77" s="98" t="s">
        <v>201</v>
      </c>
      <c r="C77" s="5" t="s">
        <v>281</v>
      </c>
      <c r="D77" s="105">
        <f t="shared" ref="D77:E77" si="3">D78+D79</f>
        <v>1178.8794377305001</v>
      </c>
      <c r="E77" s="105">
        <f t="shared" si="3"/>
        <v>776.98848999999996</v>
      </c>
      <c r="F77" s="32">
        <f t="shared" si="1"/>
        <v>-0.34090928628307715</v>
      </c>
      <c r="G77" s="57" t="s">
        <v>247</v>
      </c>
    </row>
    <row r="78" spans="1:7" s="1" customFormat="1" ht="31.5">
      <c r="A78" s="11" t="s">
        <v>131</v>
      </c>
      <c r="B78" s="98" t="s">
        <v>202</v>
      </c>
      <c r="C78" s="5" t="s">
        <v>281</v>
      </c>
      <c r="D78" s="105">
        <v>735.32389673050011</v>
      </c>
      <c r="E78" s="105">
        <v>472.57410999999996</v>
      </c>
      <c r="F78" s="32">
        <f t="shared" si="1"/>
        <v>-0.35732523844087616</v>
      </c>
      <c r="G78" s="60" t="s">
        <v>257</v>
      </c>
    </row>
    <row r="79" spans="1:7">
      <c r="A79" s="11" t="s">
        <v>133</v>
      </c>
      <c r="B79" s="100" t="s">
        <v>225</v>
      </c>
      <c r="C79" s="5"/>
      <c r="D79" s="105">
        <v>443.55554100000001</v>
      </c>
      <c r="E79" s="105">
        <v>304.41438000000005</v>
      </c>
      <c r="F79" s="32">
        <f t="shared" si="1"/>
        <v>-0.31369501254860876</v>
      </c>
      <c r="G79" s="120" t="s">
        <v>248</v>
      </c>
    </row>
    <row r="80" spans="1:7" ht="15.75" customHeight="1">
      <c r="A80" s="11" t="s">
        <v>135</v>
      </c>
      <c r="B80" s="98" t="s">
        <v>297</v>
      </c>
      <c r="C80" s="5" t="s">
        <v>281</v>
      </c>
      <c r="D80" s="105">
        <v>1325.02289</v>
      </c>
      <c r="E80" s="105">
        <v>1540.8648899999998</v>
      </c>
      <c r="F80" s="32">
        <f t="shared" si="1"/>
        <v>0.16289680852230393</v>
      </c>
      <c r="G80" s="57" t="s">
        <v>312</v>
      </c>
    </row>
    <row r="81" spans="1:7">
      <c r="A81" s="11" t="s">
        <v>136</v>
      </c>
      <c r="B81" s="98" t="s">
        <v>298</v>
      </c>
      <c r="C81" s="5" t="s">
        <v>281</v>
      </c>
      <c r="D81" s="105">
        <v>406.40081000000004</v>
      </c>
      <c r="E81" s="105">
        <v>335.30289999999997</v>
      </c>
      <c r="F81" s="32">
        <f t="shared" si="1"/>
        <v>-0.17494529599977926</v>
      </c>
      <c r="G81" s="57" t="s">
        <v>247</v>
      </c>
    </row>
    <row r="82" spans="1:7" ht="49.5" customHeight="1">
      <c r="A82" s="11" t="s">
        <v>137</v>
      </c>
      <c r="B82" s="98" t="s">
        <v>199</v>
      </c>
      <c r="C82" s="5" t="s">
        <v>281</v>
      </c>
      <c r="D82" s="105">
        <v>232.61140500000002</v>
      </c>
      <c r="E82" s="105">
        <v>221.03845999999996</v>
      </c>
      <c r="F82" s="32">
        <f t="shared" si="1"/>
        <v>-4.9752268165871194E-2</v>
      </c>
      <c r="G82" s="57" t="s">
        <v>247</v>
      </c>
    </row>
    <row r="83" spans="1:7">
      <c r="A83" s="11" t="s">
        <v>138</v>
      </c>
      <c r="B83" s="98" t="s">
        <v>299</v>
      </c>
      <c r="C83" s="5" t="s">
        <v>281</v>
      </c>
      <c r="D83" s="105">
        <v>741.9430799999999</v>
      </c>
      <c r="E83" s="105">
        <v>639.61921000000007</v>
      </c>
      <c r="F83" s="32">
        <f t="shared" si="1"/>
        <v>-0.13791336931129516</v>
      </c>
      <c r="G83" s="57" t="s">
        <v>258</v>
      </c>
    </row>
    <row r="84" spans="1:7">
      <c r="A84" s="11" t="s">
        <v>139</v>
      </c>
      <c r="B84" s="98" t="s">
        <v>300</v>
      </c>
      <c r="C84" s="5" t="s">
        <v>281</v>
      </c>
      <c r="D84" s="105">
        <v>741.42648000000008</v>
      </c>
      <c r="E84" s="105">
        <v>620.62120000000004</v>
      </c>
      <c r="F84" s="32">
        <f t="shared" si="1"/>
        <v>-0.16293629005535382</v>
      </c>
      <c r="G84" s="57" t="s">
        <v>247</v>
      </c>
    </row>
    <row r="85" spans="1:7">
      <c r="A85" s="11" t="s">
        <v>141</v>
      </c>
      <c r="B85" s="98" t="s">
        <v>301</v>
      </c>
      <c r="C85" s="5" t="s">
        <v>281</v>
      </c>
      <c r="D85" s="105">
        <v>5223.0979500000003</v>
      </c>
      <c r="E85" s="105">
        <v>4336.0758500000002</v>
      </c>
      <c r="F85" s="32">
        <f t="shared" si="1"/>
        <v>-0.16982681705212899</v>
      </c>
      <c r="G85" s="57" t="s">
        <v>258</v>
      </c>
    </row>
    <row r="86" spans="1:7">
      <c r="A86" s="11" t="s">
        <v>142</v>
      </c>
      <c r="B86" s="98" t="s">
        <v>226</v>
      </c>
      <c r="C86" s="5" t="s">
        <v>281</v>
      </c>
      <c r="D86" s="105">
        <v>275.76789999999994</v>
      </c>
      <c r="E86" s="105">
        <v>229.53752999999998</v>
      </c>
      <c r="F86" s="32">
        <f t="shared" si="1"/>
        <v>-0.16764231805079555</v>
      </c>
      <c r="G86" s="57" t="s">
        <v>247</v>
      </c>
    </row>
    <row r="87" spans="1:7" ht="63">
      <c r="A87" s="11" t="s">
        <v>227</v>
      </c>
      <c r="B87" s="67" t="s">
        <v>273</v>
      </c>
      <c r="C87" s="5" t="s">
        <v>281</v>
      </c>
      <c r="D87" s="105">
        <v>81071.089800000016</v>
      </c>
      <c r="E87" s="105">
        <v>67559.317349999998</v>
      </c>
      <c r="F87" s="32">
        <f t="shared" si="1"/>
        <v>-0.16666573106804361</v>
      </c>
      <c r="G87" s="57" t="s">
        <v>247</v>
      </c>
    </row>
    <row r="88" spans="1:7" ht="31.5">
      <c r="A88" s="115" t="s">
        <v>228</v>
      </c>
      <c r="B88" s="87" t="s">
        <v>229</v>
      </c>
      <c r="C88" s="3" t="s">
        <v>281</v>
      </c>
      <c r="D88" s="113">
        <v>1793.7758600000006</v>
      </c>
      <c r="E88" s="113">
        <v>1633.6285600000001</v>
      </c>
      <c r="F88" s="32">
        <f t="shared" si="1"/>
        <v>-8.9279437621599178E-2</v>
      </c>
      <c r="G88" s="57" t="s">
        <v>247</v>
      </c>
    </row>
    <row r="89" spans="1:7" ht="31.5">
      <c r="A89" s="115" t="s">
        <v>143</v>
      </c>
      <c r="B89" s="114" t="s">
        <v>230</v>
      </c>
      <c r="C89" s="3" t="s">
        <v>292</v>
      </c>
      <c r="D89" s="113">
        <f>D7+D44</f>
        <v>2495820.27551969</v>
      </c>
      <c r="E89" s="113">
        <f>E7+E44</f>
        <v>1993376.1336759999</v>
      </c>
      <c r="F89" s="32">
        <f t="shared" si="1"/>
        <v>-0.20131423194687725</v>
      </c>
      <c r="G89" s="57"/>
    </row>
    <row r="90" spans="1:7">
      <c r="A90" s="115" t="s">
        <v>231</v>
      </c>
      <c r="B90" s="69" t="s">
        <v>232</v>
      </c>
      <c r="C90" s="3" t="s">
        <v>292</v>
      </c>
      <c r="D90" s="113">
        <f>D91-D89</f>
        <v>371648.74240229838</v>
      </c>
      <c r="E90" s="113">
        <f>E91-E89</f>
        <v>345178.91967741726</v>
      </c>
      <c r="F90" s="32">
        <f t="shared" si="1"/>
        <v>-7.1222688804980172E-2</v>
      </c>
      <c r="G90" s="57"/>
    </row>
    <row r="91" spans="1:7" s="1" customFormat="1">
      <c r="A91" s="115" t="s">
        <v>233</v>
      </c>
      <c r="B91" s="114" t="s">
        <v>148</v>
      </c>
      <c r="C91" s="3" t="s">
        <v>292</v>
      </c>
      <c r="D91" s="113">
        <v>2867469.0179219884</v>
      </c>
      <c r="E91" s="113">
        <v>2338555.0533534172</v>
      </c>
      <c r="F91" s="32">
        <f t="shared" si="1"/>
        <v>-0.18445324474747671</v>
      </c>
      <c r="G91" s="57"/>
    </row>
    <row r="92" spans="1:7" s="1" customFormat="1">
      <c r="A92" s="149" t="s">
        <v>234</v>
      </c>
      <c r="B92" s="143" t="s">
        <v>149</v>
      </c>
      <c r="C92" s="3" t="s">
        <v>302</v>
      </c>
      <c r="D92" s="113">
        <v>20906.813196999999</v>
      </c>
      <c r="E92" s="113">
        <v>16758.612539000002</v>
      </c>
      <c r="F92" s="32">
        <f t="shared" si="1"/>
        <v>-0.19841381940482639</v>
      </c>
      <c r="G92" s="57"/>
    </row>
    <row r="93" spans="1:7" s="1" customFormat="1">
      <c r="A93" s="149"/>
      <c r="B93" s="143"/>
      <c r="C93" s="3" t="s">
        <v>292</v>
      </c>
      <c r="D93" s="113">
        <f>D91</f>
        <v>2867469.0179219884</v>
      </c>
      <c r="E93" s="113">
        <f>E91</f>
        <v>2338555.0533534172</v>
      </c>
      <c r="F93" s="32">
        <f t="shared" si="1"/>
        <v>-0.18445324474747671</v>
      </c>
      <c r="G93" s="57"/>
    </row>
    <row r="94" spans="1:7" s="1" customFormat="1">
      <c r="A94" s="115" t="s">
        <v>235</v>
      </c>
      <c r="B94" s="114" t="s">
        <v>152</v>
      </c>
      <c r="C94" s="3" t="s">
        <v>303</v>
      </c>
      <c r="D94" s="111">
        <f>D93/D92</f>
        <v>137.15476342101974</v>
      </c>
      <c r="E94" s="111">
        <f>E93/E92</f>
        <v>139.54347640123677</v>
      </c>
      <c r="F94" s="32">
        <f t="shared" si="1"/>
        <v>1.7416186799757538E-2</v>
      </c>
      <c r="G94" s="57"/>
    </row>
  </sheetData>
  <mergeCells count="14">
    <mergeCell ref="B92:B93"/>
    <mergeCell ref="B1:G1"/>
    <mergeCell ref="A2:G2"/>
    <mergeCell ref="A3:G3"/>
    <mergeCell ref="A4:G4"/>
    <mergeCell ref="D5:D6"/>
    <mergeCell ref="E5:E6"/>
    <mergeCell ref="F5:F6"/>
    <mergeCell ref="A5:A6"/>
    <mergeCell ref="B5:B6"/>
    <mergeCell ref="C5:C6"/>
    <mergeCell ref="G5:G6"/>
    <mergeCell ref="G14:G17"/>
    <mergeCell ref="A92:A93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 по исполнению ТС ВОДА</vt:lpstr>
      <vt:lpstr>Отчет по исполнению ТС КАН</vt:lpstr>
      <vt:lpstr>'Отчет по исполнению ТС ВОДА'!Заголовки_для_печати</vt:lpstr>
      <vt:lpstr>'Отчет по исполнению ТС КАН'!Заголовки_для_печати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2018-12-14T04:35:59Z</dcterms:modified>
</cp:coreProperties>
</file>